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pivotTables/pivotTable1.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G:\"/>
    </mc:Choice>
  </mc:AlternateContent>
  <bookViews>
    <workbookView xWindow="0" yWindow="0" windowWidth="24000" windowHeight="8835"/>
  </bookViews>
  <sheets>
    <sheet name="PAA_Ene2017" sheetId="3" r:id="rId1"/>
    <sheet name="Consolidad" sheetId="5" r:id="rId2"/>
    <sheet name="Hoja4" sheetId="6" r:id="rId3"/>
  </sheets>
  <externalReferences>
    <externalReference r:id="rId4"/>
    <externalReference r:id="rId5"/>
  </externalReferences>
  <definedNames>
    <definedName name="_xlnm._FilterDatabase" localSheetId="0" hidden="1">PAA_Ene2017!$A$5:$AG$1012</definedName>
    <definedName name="DEPENDENCIA">'[1]HAICENDA 2017'!$B$339:$B$364</definedName>
    <definedName name="EstadoContrato">'[1]HAICENDA 2017'!$B$369:$B$374</definedName>
    <definedName name="MODALIDAD">'[1]HAICENDA 2017'!$D$339:$D$366</definedName>
    <definedName name="MODSELECCION">'[1]HAICENDA 2017'!$D$339:$D$369</definedName>
    <definedName name="PROGRAMAS">'[1]HAICENDA 2017'!$F$346:$F$473</definedName>
    <definedName name="TIPOSUPER">'[2]Anexo 2.'!$F$401:$F$405</definedName>
    <definedName name="VIGENCIAS">'[1]HAICENDA 2017'!$D$379:$D$382</definedName>
  </definedNames>
  <calcPr calcId="152511"/>
  <pivotCaches>
    <pivotCache cacheId="0" r:id="rId6"/>
  </pivotCache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A737" i="3" l="1"/>
  <c r="AA1003" i="3"/>
  <c r="I966" i="3"/>
  <c r="I965" i="3"/>
  <c r="I960" i="3"/>
  <c r="I956" i="3"/>
  <c r="H956" i="3"/>
  <c r="I946" i="3"/>
  <c r="I945" i="3"/>
  <c r="I927" i="3"/>
  <c r="H882" i="3"/>
  <c r="I881" i="3"/>
  <c r="H881" i="3"/>
  <c r="I880" i="3"/>
  <c r="H880" i="3"/>
  <c r="AA736" i="3"/>
  <c r="AA735" i="3"/>
  <c r="H730" i="3"/>
  <c r="H729" i="3"/>
  <c r="H727" i="3"/>
  <c r="I703" i="3"/>
  <c r="H703" i="3"/>
  <c r="I699" i="3"/>
  <c r="H699" i="3"/>
  <c r="I680" i="3"/>
  <c r="H680" i="3"/>
  <c r="I679" i="3"/>
  <c r="H679" i="3"/>
  <c r="AA678" i="3"/>
  <c r="AA674" i="3"/>
  <c r="AA673" i="3"/>
  <c r="AA672" i="3"/>
  <c r="AA671" i="3"/>
  <c r="AA670" i="3"/>
  <c r="AA669" i="3"/>
  <c r="AA668" i="3"/>
  <c r="AA667" i="3"/>
  <c r="AA666" i="3"/>
  <c r="AA665" i="3"/>
  <c r="AA664" i="3"/>
  <c r="AA663" i="3"/>
  <c r="AA660" i="3"/>
  <c r="AA659" i="3"/>
  <c r="AA658" i="3"/>
  <c r="AA657" i="3"/>
  <c r="AA656" i="3"/>
  <c r="H538" i="3"/>
  <c r="H537" i="3"/>
  <c r="H533" i="3"/>
  <c r="H532" i="3"/>
  <c r="H531" i="3"/>
  <c r="H521" i="3"/>
  <c r="H520" i="3"/>
  <c r="AA519" i="3"/>
  <c r="AA518" i="3"/>
  <c r="AA517" i="3"/>
  <c r="AA516" i="3"/>
  <c r="AA515" i="3"/>
  <c r="AA514" i="3"/>
  <c r="AA513" i="3"/>
  <c r="AA512" i="3"/>
  <c r="AA511" i="3"/>
  <c r="AA510" i="3"/>
  <c r="AA509" i="3"/>
  <c r="AA508" i="3"/>
  <c r="AA507" i="3"/>
  <c r="AA471" i="3"/>
  <c r="I471" i="3"/>
  <c r="I416" i="3"/>
  <c r="I436" i="3"/>
  <c r="H436" i="3"/>
  <c r="I435" i="3"/>
  <c r="H435" i="3"/>
  <c r="H416" i="3"/>
  <c r="I415" i="3"/>
  <c r="H415" i="3"/>
  <c r="I414" i="3"/>
  <c r="H414" i="3"/>
  <c r="I408" i="3"/>
  <c r="H408" i="3"/>
  <c r="I390" i="3"/>
  <c r="H390" i="3"/>
  <c r="I292" i="3"/>
  <c r="H292" i="3"/>
  <c r="AA284" i="3"/>
  <c r="I282" i="3"/>
  <c r="H282" i="3"/>
  <c r="I279" i="3"/>
  <c r="H279" i="3"/>
  <c r="AA267" i="3"/>
  <c r="AA236" i="3"/>
  <c r="AA233" i="3"/>
  <c r="I222" i="3"/>
  <c r="H222" i="3"/>
  <c r="I221" i="3"/>
  <c r="H221" i="3"/>
  <c r="I214" i="3"/>
  <c r="H214" i="3"/>
  <c r="AA199" i="3"/>
  <c r="AA197" i="3"/>
  <c r="AA192" i="3"/>
  <c r="AA186" i="3"/>
  <c r="I174" i="3"/>
  <c r="H174" i="3"/>
  <c r="AA160" i="3"/>
  <c r="AA159" i="3"/>
  <c r="I155" i="3"/>
  <c r="H155" i="3"/>
  <c r="AA153" i="3"/>
  <c r="AA134" i="3"/>
  <c r="AA131" i="3"/>
  <c r="H129" i="3"/>
  <c r="I108" i="3"/>
  <c r="H108" i="3"/>
  <c r="I106" i="3"/>
  <c r="H106" i="3"/>
  <c r="I104" i="3"/>
  <c r="H104" i="3"/>
  <c r="I103" i="3"/>
  <c r="H103" i="3"/>
  <c r="I99" i="3"/>
  <c r="H99" i="3"/>
  <c r="AA96" i="3"/>
  <c r="AA95" i="3"/>
  <c r="AA94" i="3"/>
  <c r="AA93" i="3"/>
  <c r="AA92" i="3"/>
  <c r="AA91" i="3"/>
  <c r="AA90" i="3"/>
  <c r="AA89" i="3"/>
  <c r="AA88" i="3"/>
  <c r="AA87" i="3"/>
  <c r="AA86" i="3"/>
  <c r="AA85" i="3"/>
  <c r="AA84" i="3"/>
  <c r="AA83" i="3"/>
  <c r="AA82" i="3"/>
  <c r="AA81" i="3"/>
  <c r="AA80" i="3"/>
  <c r="AA79" i="3"/>
  <c r="AA78" i="3"/>
  <c r="AA77" i="3"/>
  <c r="AA76" i="3"/>
  <c r="AA75" i="3"/>
  <c r="AA74" i="3"/>
  <c r="AA73" i="3"/>
  <c r="AA72" i="3"/>
  <c r="AA71" i="3"/>
  <c r="AA70" i="3"/>
  <c r="AA69" i="3"/>
  <c r="AA68" i="3"/>
  <c r="AA67" i="3"/>
  <c r="AA66" i="3"/>
  <c r="AA65" i="3"/>
  <c r="I57" i="3"/>
  <c r="I56" i="3"/>
  <c r="O55" i="3"/>
  <c r="I55" i="3"/>
  <c r="I54" i="3"/>
  <c r="I53" i="3"/>
  <c r="I52" i="3"/>
  <c r="I51" i="3"/>
  <c r="I50" i="3"/>
  <c r="I49" i="3"/>
  <c r="I48" i="3"/>
  <c r="I47" i="3"/>
  <c r="I45" i="3"/>
  <c r="I44" i="3"/>
  <c r="I43" i="3"/>
  <c r="I40" i="3"/>
  <c r="I39" i="3"/>
  <c r="I38" i="3"/>
  <c r="I35" i="3"/>
  <c r="I34" i="3"/>
  <c r="AA33" i="3"/>
  <c r="I33" i="3"/>
  <c r="AA32" i="3"/>
  <c r="I32" i="3"/>
</calcChain>
</file>

<file path=xl/comments1.xml><?xml version="1.0" encoding="utf-8"?>
<comments xmlns="http://schemas.openxmlformats.org/spreadsheetml/2006/main">
  <authors>
    <author>Autor</author>
    <author>aorozcoh</author>
  </authors>
  <commentList>
    <comment ref="H197" authorId="0" shapeId="0">
      <text>
        <r>
          <rPr>
            <b/>
            <sz val="9"/>
            <color indexed="81"/>
            <rFont val="Tahoma"/>
            <family val="2"/>
          </rPr>
          <t>3486,000 X 3500</t>
        </r>
        <r>
          <rPr>
            <sz val="9"/>
            <color indexed="81"/>
            <rFont val="Tahoma"/>
            <family val="2"/>
          </rPr>
          <t xml:space="preserve">
</t>
        </r>
      </text>
    </comment>
    <comment ref="I197" authorId="0" shapeId="0">
      <text>
        <r>
          <rPr>
            <b/>
            <sz val="9"/>
            <color indexed="81"/>
            <rFont val="Tahoma"/>
            <family val="2"/>
          </rPr>
          <t>3486,000 X 3500</t>
        </r>
        <r>
          <rPr>
            <sz val="9"/>
            <color indexed="81"/>
            <rFont val="Tahoma"/>
            <family val="2"/>
          </rPr>
          <t xml:space="preserve">
</t>
        </r>
      </text>
    </comment>
    <comment ref="I236" authorId="1" shapeId="0">
      <text>
        <r>
          <rPr>
            <b/>
            <sz val="9"/>
            <color indexed="81"/>
            <rFont val="Tahoma"/>
            <charset val="1"/>
          </rPr>
          <t>correo. 1 de feb. Justificando valor:</t>
        </r>
        <r>
          <rPr>
            <sz val="9"/>
            <color indexed="81"/>
            <rFont val="Tahoma"/>
            <charset val="1"/>
          </rPr>
          <t xml:space="preserve">
</t>
        </r>
      </text>
    </comment>
    <comment ref="B335" authorId="0" shapeId="0">
      <text>
        <r>
          <rPr>
            <sz val="9"/>
            <color indexed="81"/>
            <rFont val="Tahoma"/>
            <family val="2"/>
          </rPr>
          <t xml:space="preserve">Coloque el nombre de la Dependencia o Secretaría responsable
</t>
        </r>
      </text>
    </comment>
    <comment ref="C391" authorId="0" shapeId="0">
      <text>
        <r>
          <rPr>
            <b/>
            <sz val="9"/>
            <color indexed="81"/>
            <rFont val="Tahoma"/>
            <family val="2"/>
          </rPr>
          <t>Autor:</t>
        </r>
        <r>
          <rPr>
            <sz val="9"/>
            <color indexed="81"/>
            <rFont val="Tahoma"/>
            <family val="2"/>
          </rPr>
          <t xml:space="preserve">
Este objeto NO APLICA para publicación del PAA 2017 en SECOP II por tratarse de la actualización de una Vigencia Futura del contrato en ejecución</t>
        </r>
      </text>
    </comment>
    <comment ref="C392" authorId="0" shapeId="0">
      <text>
        <r>
          <rPr>
            <b/>
            <sz val="9"/>
            <color indexed="81"/>
            <rFont val="Tahoma"/>
            <family val="2"/>
          </rPr>
          <t>Autor:</t>
        </r>
        <r>
          <rPr>
            <sz val="9"/>
            <color indexed="81"/>
            <rFont val="Tahoma"/>
            <family val="2"/>
          </rPr>
          <t xml:space="preserve">
Este objeto NO APLICA para publicación del PAA 2017 en SECOP II por tratarse de la actualización de una Vigencia Futura del contrato en ejecución</t>
        </r>
      </text>
    </comment>
    <comment ref="C415" authorId="0" shapeId="0">
      <text>
        <r>
          <rPr>
            <b/>
            <sz val="9"/>
            <color indexed="81"/>
            <rFont val="Tahoma"/>
            <family val="2"/>
          </rPr>
          <t>Autor:</t>
        </r>
        <r>
          <rPr>
            <sz val="9"/>
            <color indexed="81"/>
            <rFont val="Tahoma"/>
            <family val="2"/>
          </rPr>
          <t xml:space="preserve">
Convenio Interadministrativo con aportes del Dpto y de Indeportes ANTIOQUIA  </t>
        </r>
      </text>
    </comment>
    <comment ref="C437" authorId="0" shapeId="0">
      <text>
        <r>
          <rPr>
            <b/>
            <sz val="9"/>
            <color indexed="81"/>
            <rFont val="Tahoma"/>
            <family val="2"/>
          </rPr>
          <t>Autor:</t>
        </r>
        <r>
          <rPr>
            <sz val="9"/>
            <color indexed="81"/>
            <rFont val="Tahoma"/>
            <family val="2"/>
          </rPr>
          <t xml:space="preserve">
Este objeto NO APLICA para publicación del PAA 2017 en SECOP II por tratarse de la actualización de una Vigencia Futura del contrato en ejecución</t>
        </r>
      </text>
    </comment>
    <comment ref="C438" authorId="0" shapeId="0">
      <text>
        <r>
          <rPr>
            <b/>
            <sz val="9"/>
            <color indexed="81"/>
            <rFont val="Tahoma"/>
            <family val="2"/>
          </rPr>
          <t>Autor:</t>
        </r>
        <r>
          <rPr>
            <sz val="9"/>
            <color indexed="81"/>
            <rFont val="Tahoma"/>
            <family val="2"/>
          </rPr>
          <t xml:space="preserve">
Este objeto NO APLICA para publicación del PAA 2017 en SECOP II por tratarse de la actualización de una Vigencia Futura del contrato en ejecución</t>
        </r>
      </text>
    </comment>
    <comment ref="C439" authorId="0" shapeId="0">
      <text>
        <r>
          <rPr>
            <b/>
            <sz val="9"/>
            <color indexed="81"/>
            <rFont val="Tahoma"/>
            <family val="2"/>
          </rPr>
          <t>Autor:</t>
        </r>
        <r>
          <rPr>
            <sz val="9"/>
            <color indexed="81"/>
            <rFont val="Tahoma"/>
            <family val="2"/>
          </rPr>
          <t xml:space="preserve">
Este objeto NO APLICA para publicación del PAA 2017 en SECOP II por tratarse de la actualización de una Vigencia Futura del contrato en ejecución</t>
        </r>
      </text>
    </comment>
    <comment ref="C744" authorId="0" shapeId="0">
      <text>
        <r>
          <rPr>
            <b/>
            <sz val="9"/>
            <color indexed="81"/>
            <rFont val="Tahoma"/>
            <family val="2"/>
          </rPr>
          <t>Autor:</t>
        </r>
        <r>
          <rPr>
            <sz val="9"/>
            <color indexed="81"/>
            <rFont val="Tahoma"/>
            <family val="2"/>
          </rPr>
          <t xml:space="preserve">
Este contrato se realiza conjuntamente con la Secretaría General de la Gobernación de Antioquia.
</t>
        </r>
      </text>
    </comment>
    <comment ref="C745" authorId="0" shapeId="0">
      <text>
        <r>
          <rPr>
            <b/>
            <sz val="9"/>
            <color indexed="81"/>
            <rFont val="Tahoma"/>
            <family val="2"/>
          </rPr>
          <t>Autor:</t>
        </r>
        <r>
          <rPr>
            <sz val="9"/>
            <color indexed="81"/>
            <rFont val="Tahoma"/>
            <family val="2"/>
          </rPr>
          <t xml:space="preserve">
Este contrato se realiza conjuntamente con la Secretaría General de la Gobernación de Antioquia.
</t>
        </r>
      </text>
    </comment>
    <comment ref="C746" authorId="0" shapeId="0">
      <text>
        <r>
          <rPr>
            <b/>
            <sz val="9"/>
            <color indexed="81"/>
            <rFont val="Tahoma"/>
            <family val="2"/>
          </rPr>
          <t>Autor:</t>
        </r>
        <r>
          <rPr>
            <sz val="9"/>
            <color indexed="81"/>
            <rFont val="Tahoma"/>
            <family val="2"/>
          </rPr>
          <t xml:space="preserve">
Este contrato se realiza conjuntamente con la Secretaría General de la Gobernación de Antioquia.
</t>
        </r>
      </text>
    </comment>
    <comment ref="C749" authorId="0" shapeId="0">
      <text>
        <r>
          <rPr>
            <b/>
            <sz val="9"/>
            <color indexed="81"/>
            <rFont val="Tahoma"/>
            <family val="2"/>
          </rPr>
          <t>Autor:</t>
        </r>
        <r>
          <rPr>
            <sz val="9"/>
            <color indexed="81"/>
            <rFont val="Tahoma"/>
            <family val="2"/>
          </rPr>
          <t xml:space="preserve">
Este contrato se realiza conjuntamente con la Secretaría General de la Gobernación de Antioquia.
</t>
        </r>
      </text>
    </comment>
    <comment ref="C750" authorId="0" shapeId="0">
      <text>
        <r>
          <rPr>
            <b/>
            <sz val="9"/>
            <color indexed="81"/>
            <rFont val="Tahoma"/>
            <family val="2"/>
          </rPr>
          <t>Autor:</t>
        </r>
        <r>
          <rPr>
            <sz val="9"/>
            <color indexed="81"/>
            <rFont val="Tahoma"/>
            <family val="2"/>
          </rPr>
          <t xml:space="preserve">
Este contrato se realiza conjuntamente con la Secretaría General de la Gobernación de Antioquia.
</t>
        </r>
      </text>
    </comment>
    <comment ref="C751" authorId="0" shapeId="0">
      <text>
        <r>
          <rPr>
            <b/>
            <sz val="9"/>
            <color indexed="81"/>
            <rFont val="Tahoma"/>
            <family val="2"/>
          </rPr>
          <t>Autor:</t>
        </r>
        <r>
          <rPr>
            <sz val="9"/>
            <color indexed="81"/>
            <rFont val="Tahoma"/>
            <family val="2"/>
          </rPr>
          <t xml:space="preserve">
Este contrato se realiza conjuntamente con la Secretaría General de la Gobernación de Antioquia.
</t>
        </r>
      </text>
    </comment>
    <comment ref="C752" authorId="0" shapeId="0">
      <text>
        <r>
          <rPr>
            <b/>
            <sz val="9"/>
            <color indexed="81"/>
            <rFont val="Tahoma"/>
            <family val="2"/>
          </rPr>
          <t>Autor:</t>
        </r>
        <r>
          <rPr>
            <sz val="9"/>
            <color indexed="81"/>
            <rFont val="Tahoma"/>
            <family val="2"/>
          </rPr>
          <t xml:space="preserve">
Este contrato se realiza conjuntamente con la Secretaría General de la Gobernación de Antioquia.
</t>
        </r>
      </text>
    </comment>
    <comment ref="C753" authorId="0" shapeId="0">
      <text>
        <r>
          <rPr>
            <b/>
            <sz val="9"/>
            <color indexed="81"/>
            <rFont val="Tahoma"/>
            <family val="2"/>
          </rPr>
          <t>Autor:</t>
        </r>
        <r>
          <rPr>
            <sz val="9"/>
            <color indexed="81"/>
            <rFont val="Tahoma"/>
            <family val="2"/>
          </rPr>
          <t xml:space="preserve">
Este contrato se realiza conjuntamente con la Secretaría General de la Gobernación de Antioquia.
</t>
        </r>
      </text>
    </comment>
    <comment ref="C754" authorId="0" shapeId="0">
      <text>
        <r>
          <rPr>
            <b/>
            <sz val="9"/>
            <color indexed="81"/>
            <rFont val="Tahoma"/>
            <family val="2"/>
          </rPr>
          <t>Autor:</t>
        </r>
        <r>
          <rPr>
            <sz val="9"/>
            <color indexed="81"/>
            <rFont val="Tahoma"/>
            <family val="2"/>
          </rPr>
          <t xml:space="preserve">
Este contrato se realiza conjuntamente con la Secretaría General de la Gobernación de Antioquia.
</t>
        </r>
      </text>
    </comment>
    <comment ref="C755" authorId="0" shapeId="0">
      <text>
        <r>
          <rPr>
            <b/>
            <sz val="9"/>
            <color indexed="81"/>
            <rFont val="Tahoma"/>
            <family val="2"/>
          </rPr>
          <t>Autor:</t>
        </r>
        <r>
          <rPr>
            <sz val="9"/>
            <color indexed="81"/>
            <rFont val="Tahoma"/>
            <family val="2"/>
          </rPr>
          <t xml:space="preserve">
Este contrato se realiza conjuntamente con la Secretaría General de la Gobernación de Antioquia.
</t>
        </r>
      </text>
    </comment>
    <comment ref="C756" authorId="0" shapeId="0">
      <text>
        <r>
          <rPr>
            <b/>
            <sz val="9"/>
            <color indexed="81"/>
            <rFont val="Tahoma"/>
            <family val="2"/>
          </rPr>
          <t>Autor:</t>
        </r>
        <r>
          <rPr>
            <sz val="9"/>
            <color indexed="81"/>
            <rFont val="Tahoma"/>
            <family val="2"/>
          </rPr>
          <t xml:space="preserve">
Este contrato se realiza conjuntamente con la Secretaría de Hacienda de la Gobernación de Antioquia.
</t>
        </r>
      </text>
    </comment>
    <comment ref="C757" authorId="0" shapeId="0">
      <text>
        <r>
          <rPr>
            <b/>
            <sz val="9"/>
            <color indexed="81"/>
            <rFont val="Tahoma"/>
            <family val="2"/>
          </rPr>
          <t>Autor:</t>
        </r>
        <r>
          <rPr>
            <sz val="9"/>
            <color indexed="81"/>
            <rFont val="Tahoma"/>
            <family val="2"/>
          </rPr>
          <t xml:space="preserve">
Este contrato se realiza conjuntamente con la Secretaría General de la Gobernación de Antioquia.
</t>
        </r>
      </text>
    </comment>
    <comment ref="C758" authorId="0" shapeId="0">
      <text>
        <r>
          <rPr>
            <b/>
            <sz val="9"/>
            <color indexed="81"/>
            <rFont val="Tahoma"/>
            <family val="2"/>
          </rPr>
          <t>Autor:</t>
        </r>
        <r>
          <rPr>
            <sz val="9"/>
            <color indexed="81"/>
            <rFont val="Tahoma"/>
            <family val="2"/>
          </rPr>
          <t xml:space="preserve">
Este contrato se realiza conjuntamente con la Secretaría General de la Gobernación de Antioquia.
</t>
        </r>
      </text>
    </comment>
    <comment ref="C759" authorId="0" shapeId="0">
      <text>
        <r>
          <rPr>
            <b/>
            <sz val="9"/>
            <color indexed="81"/>
            <rFont val="Tahoma"/>
            <family val="2"/>
          </rPr>
          <t>Autor:</t>
        </r>
        <r>
          <rPr>
            <sz val="9"/>
            <color indexed="81"/>
            <rFont val="Tahoma"/>
            <family val="2"/>
          </rPr>
          <t xml:space="preserve">
Este contrato se realiza conjuntamente con la Secretaría General de la Gobernación de Antioquia.
</t>
        </r>
      </text>
    </comment>
    <comment ref="C760" authorId="0" shapeId="0">
      <text>
        <r>
          <rPr>
            <b/>
            <sz val="9"/>
            <color indexed="81"/>
            <rFont val="Tahoma"/>
            <family val="2"/>
          </rPr>
          <t>Autor:</t>
        </r>
        <r>
          <rPr>
            <sz val="9"/>
            <color indexed="81"/>
            <rFont val="Tahoma"/>
            <family val="2"/>
          </rPr>
          <t xml:space="preserve">
Este contrato se realiza conjuntamente con la Secretaría Gestion Humana y Desarrollo Organizacional de la Gobernación de Antioquia.
</t>
        </r>
      </text>
    </comment>
    <comment ref="C761" authorId="0" shapeId="0">
      <text>
        <r>
          <rPr>
            <b/>
            <sz val="9"/>
            <color indexed="81"/>
            <rFont val="Tahoma"/>
            <family val="2"/>
          </rPr>
          <t>Autor:</t>
        </r>
        <r>
          <rPr>
            <sz val="9"/>
            <color indexed="81"/>
            <rFont val="Tahoma"/>
            <family val="2"/>
          </rPr>
          <t xml:space="preserve">
Este contrato se realiza conjuntamente con la Secretaría General de la Gobernación de Antioquia.
</t>
        </r>
      </text>
    </comment>
    <comment ref="C766" authorId="0" shapeId="0">
      <text>
        <r>
          <rPr>
            <b/>
            <sz val="9"/>
            <color indexed="81"/>
            <rFont val="Tahoma"/>
            <family val="2"/>
          </rPr>
          <t>Autor:</t>
        </r>
        <r>
          <rPr>
            <sz val="9"/>
            <color indexed="81"/>
            <rFont val="Tahoma"/>
            <family val="2"/>
          </rPr>
          <t xml:space="preserve">
Este contrato se realiza conjuntamente con la Secretaría General de la Gobernación de Antioquia.
</t>
        </r>
      </text>
    </comment>
    <comment ref="C768" authorId="0" shapeId="0">
      <text>
        <r>
          <rPr>
            <b/>
            <sz val="9"/>
            <color indexed="81"/>
            <rFont val="Tahoma"/>
            <family val="2"/>
          </rPr>
          <t>Autor:</t>
        </r>
        <r>
          <rPr>
            <sz val="9"/>
            <color indexed="81"/>
            <rFont val="Tahoma"/>
            <family val="2"/>
          </rPr>
          <t xml:space="preserve">
Este contrato se realiza conjuntamente con la Secretaría General de la Gobernación de Antioquia.
</t>
        </r>
      </text>
    </comment>
    <comment ref="C769" authorId="0" shapeId="0">
      <text>
        <r>
          <rPr>
            <b/>
            <sz val="9"/>
            <color indexed="81"/>
            <rFont val="Tahoma"/>
            <family val="2"/>
          </rPr>
          <t>Autor:</t>
        </r>
        <r>
          <rPr>
            <sz val="9"/>
            <color indexed="81"/>
            <rFont val="Tahoma"/>
            <family val="2"/>
          </rPr>
          <t xml:space="preserve">
Este contrato se realiza conjuntamente con la Secretaría General de la Gobernación de Antioquia.
</t>
        </r>
      </text>
    </comment>
    <comment ref="I814" authorId="0" shapeId="0">
      <text>
        <r>
          <rPr>
            <sz val="11"/>
            <color theme="1"/>
            <rFont val="Calibri"/>
            <family val="2"/>
            <scheme val="minor"/>
          </rPr>
          <t>Corresponde al valor asignado con recursos iniciales</t>
        </r>
      </text>
    </comment>
    <comment ref="C815" authorId="0" shapeId="0">
      <text>
        <r>
          <rPr>
            <b/>
            <sz val="9"/>
            <color indexed="81"/>
            <rFont val="Tahoma"/>
            <family val="2"/>
          </rPr>
          <t>Autor:</t>
        </r>
        <r>
          <rPr>
            <sz val="9"/>
            <color indexed="81"/>
            <rFont val="Tahoma"/>
            <family val="2"/>
          </rPr>
          <t xml:space="preserve">
Contrato se realiza por  la Secretaria General DE LA Gobernación de Antioquia</t>
        </r>
      </text>
    </comment>
    <comment ref="C816" authorId="0" shapeId="0">
      <text>
        <r>
          <rPr>
            <b/>
            <sz val="9"/>
            <color indexed="81"/>
            <rFont val="Tahoma"/>
            <family val="2"/>
          </rPr>
          <t>Autor:</t>
        </r>
        <r>
          <rPr>
            <sz val="9"/>
            <color indexed="81"/>
            <rFont val="Tahoma"/>
            <family val="2"/>
          </rPr>
          <t xml:space="preserve">
Si se aumentan los recursos del Balance se aumentaran el números de ESE para contratar</t>
        </r>
      </text>
    </comment>
    <comment ref="C818" authorId="0" shapeId="0">
      <text>
        <r>
          <rPr>
            <b/>
            <sz val="9"/>
            <color indexed="81"/>
            <rFont val="Tahoma"/>
            <family val="2"/>
          </rPr>
          <t>Autor:</t>
        </r>
        <r>
          <rPr>
            <sz val="9"/>
            <color indexed="81"/>
            <rFont val="Tahoma"/>
            <family val="2"/>
          </rPr>
          <t xml:space="preserve">
es interadministrativo con Indeportes Antioquia</t>
        </r>
      </text>
    </comment>
    <comment ref="C819" authorId="0" shapeId="0">
      <text>
        <r>
          <rPr>
            <b/>
            <sz val="9"/>
            <color indexed="81"/>
            <rFont val="Tahoma"/>
            <family val="2"/>
          </rPr>
          <t>Autor:</t>
        </r>
        <r>
          <rPr>
            <sz val="9"/>
            <color indexed="81"/>
            <rFont val="Tahoma"/>
            <family val="2"/>
          </rPr>
          <t xml:space="preserve">
Se esperan recursos del balance para realziar el contrato. Se realiza con el I. de Cancerología por ser el único interesado</t>
        </r>
      </text>
    </comment>
    <comment ref="C820" authorId="0" shapeId="0">
      <text>
        <r>
          <rPr>
            <b/>
            <sz val="9"/>
            <color indexed="81"/>
            <rFont val="Tahoma"/>
            <family val="2"/>
          </rPr>
          <t>Autor:</t>
        </r>
        <r>
          <rPr>
            <sz val="9"/>
            <color indexed="81"/>
            <rFont val="Tahoma"/>
            <family val="2"/>
          </rPr>
          <t xml:space="preserve">
Convenio Interadministrativo con una de las ESE de servicio de salud mental</t>
        </r>
      </text>
    </comment>
    <comment ref="C821" authorId="0" shapeId="0">
      <text>
        <r>
          <rPr>
            <b/>
            <sz val="9"/>
            <color indexed="81"/>
            <rFont val="Tahoma"/>
            <family val="2"/>
          </rPr>
          <t>Contratación con el HOMO</t>
        </r>
      </text>
    </comment>
    <comment ref="C822" authorId="0" shapeId="0">
      <text>
        <r>
          <rPr>
            <b/>
            <sz val="9"/>
            <color indexed="81"/>
            <rFont val="Tahoma"/>
            <family val="2"/>
          </rPr>
          <t>CONTRATACIÓN CON CARISMA</t>
        </r>
        <r>
          <rPr>
            <sz val="9"/>
            <color indexed="81"/>
            <rFont val="Tahoma"/>
            <family val="2"/>
          </rPr>
          <t xml:space="preserve">
</t>
        </r>
      </text>
    </comment>
    <comment ref="C823" authorId="0" shapeId="0">
      <text>
        <r>
          <rPr>
            <b/>
            <sz val="9"/>
            <color indexed="81"/>
            <rFont val="Tahoma"/>
            <family val="2"/>
          </rPr>
          <t>Autor:
Se realizará una reunión para evaluar las fortalezas de las ESE y definir el que mas se acomode al perfil</t>
        </r>
        <r>
          <rPr>
            <sz val="9"/>
            <color indexed="81"/>
            <rFont val="Tahoma"/>
            <family val="2"/>
          </rPr>
          <t xml:space="preserve">
</t>
        </r>
      </text>
    </comment>
    <comment ref="C824" authorId="0" shapeId="0">
      <text>
        <r>
          <rPr>
            <b/>
            <sz val="9"/>
            <color indexed="81"/>
            <rFont val="Tahoma"/>
            <family val="2"/>
          </rPr>
          <t>Autor:</t>
        </r>
        <r>
          <rPr>
            <sz val="9"/>
            <color indexed="81"/>
            <rFont val="Tahoma"/>
            <family val="2"/>
          </rPr>
          <t xml:space="preserve">
Se realizará una reunión para evaluar las fortalezas de las ESE y definir el que mas se acomode al perfil</t>
        </r>
      </text>
    </comment>
    <comment ref="C834" authorId="0" shapeId="0">
      <text>
        <r>
          <rPr>
            <b/>
            <sz val="9"/>
            <color indexed="81"/>
            <rFont val="Tahoma"/>
            <family val="2"/>
          </rPr>
          <t>Contratación NACER UdeA</t>
        </r>
        <r>
          <rPr>
            <sz val="9"/>
            <color indexed="81"/>
            <rFont val="Tahoma"/>
            <family val="2"/>
          </rPr>
          <t xml:space="preserve">
</t>
        </r>
      </text>
    </comment>
    <comment ref="C835" authorId="0" shapeId="0">
      <text>
        <r>
          <rPr>
            <b/>
            <sz val="9"/>
            <color indexed="81"/>
            <rFont val="Tahoma"/>
            <family val="2"/>
          </rPr>
          <t>Autor:
Se realizará una reunión para evaluar las fortalezas de las ESE y definir el que mas se acomode al perfil</t>
        </r>
        <r>
          <rPr>
            <sz val="9"/>
            <color indexed="81"/>
            <rFont val="Tahoma"/>
            <family val="2"/>
          </rPr>
          <t xml:space="preserve">
</t>
        </r>
      </text>
    </comment>
    <comment ref="C839" authorId="0" shapeId="0">
      <text>
        <r>
          <rPr>
            <b/>
            <sz val="9"/>
            <color indexed="81"/>
            <rFont val="Tahoma"/>
            <family val="2"/>
          </rPr>
          <t xml:space="preserve">Contratación NACER UdeA
</t>
        </r>
        <r>
          <rPr>
            <sz val="9"/>
            <color indexed="81"/>
            <rFont val="Tahoma"/>
            <family val="2"/>
          </rPr>
          <t xml:space="preserve">
</t>
        </r>
      </text>
    </comment>
    <comment ref="C840" authorId="0" shapeId="0">
      <text>
        <r>
          <rPr>
            <b/>
            <sz val="9"/>
            <color indexed="81"/>
            <rFont val="Tahoma"/>
            <family val="2"/>
          </rPr>
          <t>Autor:
Se realizará una reunión para evaluar las fortalezas de las ESE y definir el que mas se acomode al perfil</t>
        </r>
        <r>
          <rPr>
            <sz val="9"/>
            <color indexed="81"/>
            <rFont val="Tahoma"/>
            <family val="2"/>
          </rPr>
          <t xml:space="preserve">
</t>
        </r>
      </text>
    </comment>
    <comment ref="C841" authorId="0" shapeId="0">
      <text>
        <r>
          <rPr>
            <b/>
            <sz val="9"/>
            <color indexed="81"/>
            <rFont val="Tahoma"/>
            <family val="2"/>
          </rPr>
          <t>Alianza Instituto de Cultura</t>
        </r>
        <r>
          <rPr>
            <sz val="9"/>
            <color indexed="81"/>
            <rFont val="Tahoma"/>
            <family val="2"/>
          </rPr>
          <t xml:space="preserve">
</t>
        </r>
      </text>
    </comment>
    <comment ref="C842" authorId="0" shapeId="0">
      <text>
        <r>
          <rPr>
            <b/>
            <sz val="9"/>
            <color indexed="81"/>
            <rFont val="Tahoma"/>
            <family val="2"/>
          </rPr>
          <t>Autor:
Se realizará una reunión para evaluar las fortalezas de las ESE y definir el que mas se acomode al perfil</t>
        </r>
        <r>
          <rPr>
            <sz val="9"/>
            <color indexed="81"/>
            <rFont val="Tahoma"/>
            <family val="2"/>
          </rPr>
          <t xml:space="preserve">
</t>
        </r>
      </text>
    </comment>
    <comment ref="C843" authorId="0" shapeId="0">
      <text>
        <r>
          <rPr>
            <sz val="9"/>
            <color indexed="81"/>
            <rFont val="Tahoma"/>
            <family val="2"/>
          </rPr>
          <t>Contrato con la ESE Hospital La María</t>
        </r>
      </text>
    </comment>
    <comment ref="C844" authorId="0" shapeId="0">
      <text>
        <r>
          <rPr>
            <sz val="9"/>
            <color indexed="81"/>
            <rFont val="Tahoma"/>
            <family val="2"/>
          </rPr>
          <t xml:space="preserve">Autor:
Se realizará una reunión para evaluar las fortalezas de las ESE y definir el que mas se acomode al perfil
</t>
        </r>
      </text>
    </comment>
    <comment ref="C845" authorId="0" shapeId="0">
      <text>
        <r>
          <rPr>
            <b/>
            <sz val="9"/>
            <color indexed="81"/>
            <rFont val="Tahoma"/>
            <family val="2"/>
          </rPr>
          <t>Autor:
Se realizará una reunión para evaluar las fortalezas de las ESE y definir el que mas se acomode al perfil</t>
        </r>
        <r>
          <rPr>
            <sz val="9"/>
            <color indexed="81"/>
            <rFont val="Tahoma"/>
            <family val="2"/>
          </rPr>
          <t xml:space="preserve">
</t>
        </r>
      </text>
    </comment>
    <comment ref="C846" authorId="0" shapeId="0">
      <text>
        <r>
          <rPr>
            <b/>
            <sz val="9"/>
            <color indexed="81"/>
            <rFont val="Tahoma"/>
            <family val="2"/>
          </rPr>
          <t>Autor:
Se realizará una reunión para evaluar las fortalezas de las ESE y definir el que mas se acomode al perfil</t>
        </r>
      </text>
    </comment>
    <comment ref="C847" authorId="0" shapeId="0">
      <text>
        <r>
          <rPr>
            <sz val="9"/>
            <color indexed="81"/>
            <rFont val="Tahoma"/>
            <family val="2"/>
          </rPr>
          <t>Autor:
Se realizará una reunión para evaluar las fortalezas de las ESE y definir el que mas se acomode al perfil</t>
        </r>
      </text>
    </comment>
    <comment ref="C856" authorId="0" shapeId="0">
      <text>
        <r>
          <rPr>
            <sz val="9"/>
            <color indexed="81"/>
            <rFont val="Tahoma"/>
            <family val="2"/>
          </rPr>
          <t>En el año 2016 se realizó compra de reactivos con el Laboratorio Departamental de Salud Pública</t>
        </r>
      </text>
    </comment>
    <comment ref="F856" authorId="0" shapeId="0">
      <text>
        <r>
          <rPr>
            <b/>
            <sz val="9"/>
            <color indexed="81"/>
            <rFont val="Tahoma"/>
            <family val="2"/>
          </rPr>
          <t xml:space="preserve"> AQUALAB S.A.S. es el distribuidor exclusivo de los reactivos de la marca IDEXX que cumple con los requisitos establecidos según las necesidades de la Dirección. En Colombia no se encuentran más empresas de distribución que AQUALAB S.A.S especializada en el suministro de estos reactivos; además existen contratos celebrados con el Instituto Nacional de Salud y el proveedor AQUALAB S.A.S donde también  aclaran de que es único proveedor por cuanto cumplen con los requerimientos técnicos del producto solicitado.</t>
        </r>
      </text>
    </comment>
    <comment ref="F857" authorId="0" shapeId="0">
      <text>
        <r>
          <rPr>
            <b/>
            <sz val="9"/>
            <color indexed="81"/>
            <rFont val="Tahoma"/>
            <family val="2"/>
          </rPr>
          <t>Se efectuará 
mediante la modalidad de Contratación Directa, fundamentada en la causal establecida en el artículo 2° numeral 4, literal c, de la ley 1150 del 16 de julio de 2007, por tratarse de un contrato interadministrativo, en concordancia con el artículo 2.2.1.2.1.4.4 del Decreto 1082 de 2015  y con lo estipulado en el artículo 2 de la ley 80 de 1993, sobre la celebración de contratos entre entidades públicas, siempre que las obligaciones del mismo tengan relación directa con el objeto de la entidad ejecutora. CORANTIOQUIA posee una amplia experiencia derivada de antiguos contratos realizados con diferentes dependencias de la Gobernación de Antioquia, por lo que el grado de confiabilidad en los resultados entregados por esta Corporación es muy alto.  En el caso específico de CORANTIOQUIA, esta es una Institución que presenta una mayor facilidad en cuanto al acceso, disponibilidad y agilidad de entrega de las muestras al laboratorio, ya que se ubica en el Municipio de Medellín, desde donde puede coordinar centralmente todo lo relacionado con el análisis de las muestras obtenidas.</t>
        </r>
      </text>
    </comment>
    <comment ref="F858" authorId="0" shapeId="0">
      <text>
        <r>
          <rPr>
            <b/>
            <sz val="9"/>
            <color indexed="81"/>
            <rFont val="Tahoma"/>
            <family val="2"/>
          </rPr>
          <t>Se efectuará mediante la modalidad de Contratación Directa, fundamentada en la causal establecida en el artículo 2° numeral 4, literal c, de la ley 1150 del 16 de julio de 2007, por tratarse de un contrato interadministrativo, en concordancia con el artículo 2.2.1.2.1.4.4 del Decreto 1082 de 2015  y con lo estipulado en el artículo 2 de la ley 80 de 1993, sobre la celebración de contratos entre entidades públicas, siempre que las obligaciones del mismo tengan relación directa con el objeto de la entidad ejecutora. CORNARE posee una amplia experiencia derivada de antiguos contratos realizados con diferentes dependencias de la Gobernación de Antioquia, por lo que el grado de confiabilidad en los resultados entregados por esta Corporación es muy alto. En el caso específico de CORNARE, esta es una Institución que presenta una mayor facilidad en cuanto al acceso, disponibilidad y agilidad de entrega de las muestras al laboratorio, ya que se ubica en el municipio de El Santuario, municipio equidistante a todos los demás en la subregión de Oriente. De hecho, no existe ningún otro laboratorio certificado que se localice tan estratégicamente en la zona del Oriente, con respecto a los demás municipios, lo cual influye en la agilidad, oportunidad y costos del análisis de las muestras obtenidas.</t>
        </r>
      </text>
    </comment>
    <comment ref="F859" authorId="0" shapeId="0">
      <text>
        <r>
          <rPr>
            <sz val="9"/>
            <color indexed="81"/>
            <rFont val="Tahoma"/>
            <family val="2"/>
          </rPr>
          <t xml:space="preserve">Se efectuará mediante la modalidad de Contratación Directa, fundamentada en la causal establecida en el artículo 2° numeral 4, literal c, de la ley 1150 del 16 de julio de 2007, por tratarse de un contrato interadministrativo, en concordancia con el artículo 2.2.1.2.1.4.4 del Decreto 1082 de 2015  y con lo estipulado en el artículo 2 de la ley 80 de 1993, sobre la celebración de contratos entre entidades públicas, siempre que las obligaciones del mismo tengan relación directa con el objeto de la entidad ejecutora. CORPOURABA posee una amplia experiencia derivada de antiguos contratos realizados con diferentes dependencias de la Gobernación de Antioquia, por lo que el grado de confiabilidad en los resultados entregados por esta Corporación es muy alto. es una Institución que presenta una mayor facilidad en cuanto al acceso, disponibilidad y agilidad de entrega de las muestras al laboratorio, ya que se ubica en el Municipio de Carepa, municipio equidistante a todos los demás en la subregión de Urabá. De hecho, no existe ningún otro laboratorio certificado que se localice tan estratégicamente en la zona del Urabá, con respecto a los demás municipios, lo cual influye en la agilidad, oportunidad y costos del análisis de las muestras obtenidas.
</t>
        </r>
      </text>
    </comment>
    <comment ref="F860" authorId="0" shapeId="0">
      <text>
        <r>
          <rPr>
            <b/>
            <sz val="9"/>
            <color indexed="81"/>
            <rFont val="Tahoma"/>
            <family val="2"/>
          </rPr>
          <t>Se efectuará mediante la modalidad de Contratación Directa, fundamentada en la causal establecida en el artículo 2° numeral 4, literal c, de la ley 1150 del 16 de julio de 2007, por tratarse de un contrato interadministrativo, en concordancia con el artículo 2.2.1.2.1.4.4 del Decreto 1082 de 2015  y con lo estipulado en el artículo 2 de la ley 80 de 1993, sobre la celebración de contratos entre entidades públicas, siempre que las obligaciones del mismo tengan relación directa con el objeto de la entidad ejecutora.  LA UNIVERSIDAD DE ANTIOQUIA – FACULTAD DE INGENIERIA posee una amplia experiencia derivada de antiguos contratos realizados con diferentes dependencias de la Gobernación de Antioquia, por lo que el grado de confiabilidad en los resultados entregados por esta Corporación es muy alto. LA UNIVERSIDAD DE ANTIOQUIA – FACULTAD DE INGENIERIA, ésta es una Institución que presenta una mayor facilidad en cuanto al acceso, disponibilidad y agilidad de entrega de las muestras al laboratorio, ya que se ubica en el Municipio de Medellín, desde donde puede coordinar centralmente todo lo relacionado con el análisis de las muestras obtenidas.</t>
        </r>
        <r>
          <rPr>
            <sz val="9"/>
            <color indexed="81"/>
            <rFont val="Tahoma"/>
            <family val="2"/>
          </rPr>
          <t xml:space="preserve">
</t>
        </r>
      </text>
    </comment>
    <comment ref="F861" authorId="0" shapeId="0">
      <text>
        <r>
          <rPr>
            <b/>
            <sz val="9"/>
            <color indexed="81"/>
            <rFont val="Tahoma"/>
            <family val="2"/>
          </rPr>
          <t>Contratación con municipios para realizar actividades relacionadas con intoxicación con mercurio</t>
        </r>
      </text>
    </comment>
    <comment ref="F862" authorId="0" shapeId="0">
      <text>
        <r>
          <rPr>
            <b/>
            <sz val="9"/>
            <color indexed="81"/>
            <rFont val="Tahoma"/>
            <family val="2"/>
          </rPr>
          <t>Contratación con municipios para realizar actividades relacionadas con intoxicación con plaguicidas</t>
        </r>
      </text>
    </comment>
    <comment ref="F865" authorId="0" shapeId="0">
      <text>
        <r>
          <rPr>
            <b/>
            <sz val="9"/>
            <color indexed="81"/>
            <rFont val="Tahoma"/>
            <family val="2"/>
          </rPr>
          <t xml:space="preserve">Acorde con el presente estudio, se hace necesario realizar un proceso de contratación directa bajo la causal de No pluralidad de oferentes para la prestación del servicio requerido, consagrado en el artículo 2, numeral 4 , literal g  de la  Ley 1150 de 2007; y en el artículo 2.2.1.2.1.4.8. del Decreto 1082 de 2015.  Lo anterior teniendo en cuenta  que el Instituto Colombiano de Medicina Tropical “Antonio Roldan Betancur” es la única institución idónea y habilitada actualmente para realizar el diagnostico de rabia urbana por laboratorio mediante las pruebas de Inmunofluorescencia Directa (IFD) y prueba biológica en ratones. </t>
        </r>
      </text>
    </comment>
    <comment ref="F868" authorId="0" shapeId="0">
      <text>
        <r>
          <rPr>
            <b/>
            <sz val="9"/>
            <color indexed="81"/>
            <rFont val="Tahoma"/>
            <family val="2"/>
          </rPr>
          <t>Se realizará un Congreso en la ciudad de Medellín donde van a participar entes nacionales relacionados con la zoonosisy participamos de dicho evneto pero no somos los organizadores</t>
        </r>
      </text>
    </comment>
    <comment ref="F869" authorId="0" shapeId="0">
      <text>
        <r>
          <rPr>
            <b/>
            <sz val="9"/>
            <color indexed="81"/>
            <rFont val="Tahoma"/>
            <family val="2"/>
          </rPr>
          <t>Convenio interadministrativo con la Universidad de Antioquia. Al consultar los pensum de la UPB y CES se observa que las dos universidades no ofertan estudios en esta área (Administración en salud con enfasis en gestión sanitaria y ambiental)</t>
        </r>
      </text>
    </comment>
    <comment ref="F871" authorId="0" shapeId="0">
      <text>
        <r>
          <rPr>
            <b/>
            <sz val="9"/>
            <color indexed="81"/>
            <rFont val="Tahoma"/>
            <family val="2"/>
          </rPr>
          <t>Es un contrato para el desarrollo de actividades científicas y tecnológicas</t>
        </r>
      </text>
    </comment>
    <comment ref="F874" authorId="0" shapeId="0">
      <text>
        <r>
          <rPr>
            <b/>
            <sz val="9"/>
            <color indexed="81"/>
            <rFont val="Tahoma"/>
            <family val="2"/>
          </rPr>
          <t>La Secretaría Seccional de Salud es la única que puede distribuir en el departamento los Medicamentos Monopolio del Estado y estos son adquiridos unicamente al Fondo Nacional de Estupefacientes según la Resolución 1479 de 2006</t>
        </r>
      </text>
    </comment>
    <comment ref="F879" authorId="0" shapeId="0">
      <text>
        <r>
          <rPr>
            <b/>
            <sz val="9"/>
            <color indexed="81"/>
            <rFont val="Tahoma"/>
            <family val="2"/>
          </rPr>
          <t>Contratación directa por selección del local que cumpla con las necesidades y requisitos para poder ubicar la oficina</t>
        </r>
      </text>
    </comment>
    <comment ref="F880" authorId="0" shapeId="0">
      <text>
        <r>
          <rPr>
            <b/>
            <sz val="9"/>
            <color indexed="81"/>
            <rFont val="Tahoma"/>
            <family val="2"/>
          </rPr>
          <t>Es un contrato de Investigación. El INSTITUTO COLOMBIANO DE MEDICINA TROPICAL “Antonio Roldan Betancur” es una corporación de participación mixta con fines de interés en salud pública, sin ánimo de lucro dedicada a la investigación, la atención y la docencia  en enfermedades tropicales como la malaria, el dengue, la leishmaniasis, la enfermedad de Chagas y los vectores transmisores de estas enfermedades. En la actualidad sus socios son la Universidad CES y la Gobernación- Secretaria Seccional de Salud  y Protección Social de Antioquia.
La Corporación nació como una iniciativa de la Gobernación de Antioquia  y  el Servicio Seccional de Salud de Antioquia en el año 1989, y a través de los años  viene apoyando a la Secretaría Seccional de Salud y Protección Social de Antioquia en el estudio y control de las enfermedades tropicales.</t>
        </r>
      </text>
    </comment>
    <comment ref="F881" authorId="0" shapeId="0">
      <text>
        <r>
          <rPr>
            <b/>
            <sz val="9"/>
            <color indexed="81"/>
            <rFont val="Tahoma"/>
            <family val="2"/>
          </rPr>
          <t>Es un contrato de Investigación. El INSTITUTO COLOMBIANO DE MEDICINA TROPICAL “Antonio Roldan Betancur” es una corporación de participación mixta con fines de interés en salud pública, sin ánimo de lucro dedicada a la investigación, la atención y la docencia  en enfermedades tropicales como la malaria, el dengue, la leishmaniasis, la enfermedad de Chagas y los vectores transmisores de estas enfermedades. En la actualidad sus socios son la Universidad CES y la Gobernación- Secretaria Seccional de Salud  y Protección Social de Antioquia.
La Corporación nació como una iniciativa de la Gobernación de Antioquia  y  el Servicio Seccional de Salud de Antioquia en el año 1989, y a través de los años  viene apoyando a la Secretaría Seccional de Salud y Protección Social de Antioquia en el estudio y control de las enfermedades tropicales.</t>
        </r>
      </text>
    </comment>
    <comment ref="B882" authorId="0" shapeId="0">
      <text>
        <r>
          <rPr>
            <sz val="9"/>
            <color indexed="81"/>
            <rFont val="Tahoma"/>
            <family val="2"/>
          </rPr>
          <t>78131800</t>
        </r>
      </text>
    </comment>
    <comment ref="F882" authorId="0" shapeId="0">
      <text>
        <r>
          <rPr>
            <b/>
            <sz val="9"/>
            <color indexed="81"/>
            <rFont val="Tahoma"/>
            <family val="2"/>
          </rPr>
          <t>La Secretaria Seccional de Salud y Protección Social no posee local autorizado para almacenar sustancias peligrosas (plaguicidas), ni personal capacitado para su manejo ni posibilidad de realizar re-empaque de plaguicidas y mucho menos posibilidad de darle disposición final a los residuos conforme a la legislación ambiental vigente, por lo cual se requiere arrendar bodega que cumpla toda la reglamentación.</t>
        </r>
      </text>
    </comment>
    <comment ref="F884" authorId="0" shapeId="0">
      <text>
        <r>
          <rPr>
            <b/>
            <sz val="9"/>
            <color indexed="81"/>
            <rFont val="Tahoma"/>
            <family val="2"/>
          </rPr>
          <t>Es un contrato con la Universidad Nacional sede Medellín por contar con una Maestria en Ciencia Física con enfasis en radiología y disponibilidad de equipos, instalaciones fisicas y recurso humano calificado</t>
        </r>
      </text>
    </comment>
    <comment ref="F885" authorId="0" shapeId="0">
      <text>
        <r>
          <rPr>
            <b/>
            <sz val="9"/>
            <color indexed="81"/>
            <rFont val="Tahoma"/>
            <family val="2"/>
          </rPr>
          <t>La contratación depende del estudiante que cumpla con los requisitos y de la universidad de donde provenga</t>
        </r>
      </text>
    </comment>
    <comment ref="F886" authorId="0" shapeId="0">
      <text>
        <r>
          <rPr>
            <b/>
            <sz val="9"/>
            <color indexed="81"/>
            <rFont val="Tahoma"/>
            <family val="2"/>
          </rPr>
          <t>La contratación depende del estudiante que cumpla con los requisitos y de la universidad de donde provenga</t>
        </r>
      </text>
    </comment>
    <comment ref="C892" authorId="0" shapeId="0">
      <text>
        <r>
          <rPr>
            <b/>
            <sz val="9"/>
            <color indexed="81"/>
            <rFont val="Tahoma"/>
            <family val="2"/>
          </rPr>
          <t>Autor:</t>
        </r>
        <r>
          <rPr>
            <sz val="9"/>
            <color indexed="81"/>
            <rFont val="Tahoma"/>
            <family val="2"/>
          </rPr>
          <t xml:space="preserve">
Este contrato se realiza por la Secretaría General</t>
        </r>
      </text>
    </comment>
  </commentList>
</comments>
</file>

<file path=xl/sharedStrings.xml><?xml version="1.0" encoding="utf-8"?>
<sst xmlns="http://schemas.openxmlformats.org/spreadsheetml/2006/main" count="19002" uniqueCount="3267">
  <si>
    <t>EJECUCIÓN CONTRATACIÓN ENERO 2017</t>
  </si>
  <si>
    <t>Dependencia</t>
  </si>
  <si>
    <t xml:space="preserve">Total procesos </t>
  </si>
  <si>
    <t>Porcentaje de cumplimiento</t>
  </si>
  <si>
    <t>Departamento Administrativo de Planeación</t>
  </si>
  <si>
    <t>Departamento Administrativo del Sistema de Prevención, Atención y Recuperación de Desastres - DAPARD</t>
  </si>
  <si>
    <t>Despacho del Gobernador</t>
  </si>
  <si>
    <t>Fábrica de Licores y Alcoholes de Antioquia - FLA</t>
  </si>
  <si>
    <t>Gerencia de Afrodescendientes</t>
  </si>
  <si>
    <t>Gerencia de Auditoría Interna</t>
  </si>
  <si>
    <t>Gerencia de Paz</t>
  </si>
  <si>
    <t>Gerencia de Servicios Públicos</t>
  </si>
  <si>
    <t>Gerencia Indígena</t>
  </si>
  <si>
    <t>Gerencia Infancia, Adolescencia y Juventud</t>
  </si>
  <si>
    <t>Oficina de Comunicaciones</t>
  </si>
  <si>
    <t>Secretaría de Agricultura y Desarrollo Rural</t>
  </si>
  <si>
    <t>Secretaría de Educación</t>
  </si>
  <si>
    <t>Secretaría de Gestión Humana y Desarrollo Organizacional</t>
  </si>
  <si>
    <t>Secretaría de Gobierno</t>
  </si>
  <si>
    <t>Secretaría de Hacienda</t>
  </si>
  <si>
    <t>Secretaría de Infraestructura Física</t>
  </si>
  <si>
    <t>Secretaría de las Mujeres</t>
  </si>
  <si>
    <t>Secretaría de Medio Ambiente</t>
  </si>
  <si>
    <t>Secretaria de Minas</t>
  </si>
  <si>
    <t>Secretaría de Participación Ciudadana y Desarrollo Social</t>
  </si>
  <si>
    <t>Secretaría de Productividad y Competitividad</t>
  </si>
  <si>
    <t>Secretaría General</t>
  </si>
  <si>
    <t>Secretaría Seccional de Salud y Protección Social</t>
  </si>
  <si>
    <t>Total general</t>
  </si>
  <si>
    <t>PLAN  ANUAL  DE  ADQUISICIONES  -  DEPARTAMENTO  DE  ANTIOQUIA  -  AÑO  2017</t>
  </si>
  <si>
    <t>S   E   C   O   P     (Colombia Compra Eficiente)</t>
  </si>
  <si>
    <t>ARTICULACIÓN CON EL PLAN DE DESARROLLO (PRESUPUESTO DE INVERSION)</t>
  </si>
  <si>
    <t xml:space="preserve"> SEGUIMIENTO A LA CONTRATACION (S I G)</t>
  </si>
  <si>
    <t>PLAN DE SUPERVISION E INTERVENTORIA</t>
  </si>
  <si>
    <t>Plan de Desarrollo</t>
  </si>
  <si>
    <t xml:space="preserve">Ejecucion del Plan               </t>
  </si>
  <si>
    <t xml:space="preserve">Datos del Responsable </t>
  </si>
  <si>
    <t>Códigos UNSPSC</t>
  </si>
  <si>
    <t>Descripción</t>
  </si>
  <si>
    <t xml:space="preserve">Fecha estimada de inicio de proceso de selección </t>
  </si>
  <si>
    <t xml:space="preserve">Duración estimada del contrato </t>
  </si>
  <si>
    <t xml:space="preserve">Modalidad de selección </t>
  </si>
  <si>
    <t>Fuente de los recursos (SGP - Propios - Regalías - Del crédito - Nacionales - etc)</t>
  </si>
  <si>
    <t>Valor total estimado</t>
  </si>
  <si>
    <t>Valor estimado en la vigencia actual</t>
  </si>
  <si>
    <t>¿Se requieren vigencias futuras?</t>
  </si>
  <si>
    <t>Estado de solicitud de vigencias futuras</t>
  </si>
  <si>
    <t>Nombre completo</t>
  </si>
  <si>
    <t xml:space="preserve">Cargo </t>
  </si>
  <si>
    <t xml:space="preserve">Teléfono </t>
  </si>
  <si>
    <t xml:space="preserve">Correo electrónico </t>
  </si>
  <si>
    <t>Programa del Plan al cual contribuye el objeto contractual</t>
  </si>
  <si>
    <t>Producto(s) del Plan al cual contribuye el objeto contractual</t>
  </si>
  <si>
    <t>Nombre del Proyecto al cual pertenece el objeto contractual</t>
  </si>
  <si>
    <t xml:space="preserve">Elemento PEP </t>
  </si>
  <si>
    <t>Producto(s) del Proyecto que se impactan con el objeto contractual</t>
  </si>
  <si>
    <t>Actividad(es) del Proyecto que requieren del objeto contractual</t>
  </si>
  <si>
    <t>N° del Proceso en el SECOP</t>
  </si>
  <si>
    <t>N°. de la necesidad en SAP</t>
  </si>
  <si>
    <t>Fecha de Publicación de Estudios Previos</t>
  </si>
  <si>
    <t>Número del radicado  Resolución y/o carta de aceptación</t>
  </si>
  <si>
    <t>Número del Contrato</t>
  </si>
  <si>
    <t>Nombre Contratista / Asociado(s)</t>
  </si>
  <si>
    <t>Estado del Contrato</t>
  </si>
  <si>
    <t>Observaciones</t>
  </si>
  <si>
    <t>Nombres y Apellidos del Supervisor o razón social del Interventor</t>
  </si>
  <si>
    <t>Tipo de Supervisión e Interventoría</t>
  </si>
  <si>
    <t>Función</t>
  </si>
  <si>
    <t>81112001</t>
  </si>
  <si>
    <t>Prestar el servicio del sistema de señalización y el sistema de control de transporte de los productos generadores de impuesto al consumo de licores, vinos, aperitivos y similares; cervezas, sifones, mezclas, refajos, cigarrillos,  tabaco elaborado o participación económica de monopolio de licores, permitiendo el control y su fiscalización en el departamento de Antioquia, su influencia en el resto del territorio nacional y sus puntos remotos, garantizando la interconexión al departamento de Antioquia con el resto del país</t>
  </si>
  <si>
    <t xml:space="preserve">ABRIL  </t>
  </si>
  <si>
    <t>9 MESES</t>
  </si>
  <si>
    <t>Licitación Pública</t>
  </si>
  <si>
    <t>Recursos propios</t>
  </si>
  <si>
    <t>NO</t>
  </si>
  <si>
    <t>N/A</t>
  </si>
  <si>
    <t>Guatavo Andres Monsalve Londoño</t>
  </si>
  <si>
    <t>Director de Rentas</t>
  </si>
  <si>
    <t>3835152</t>
  </si>
  <si>
    <t>Gustavo.monsalve@antioquia.gov.co</t>
  </si>
  <si>
    <t>6306 de 2017</t>
  </si>
  <si>
    <t>En etapa precontractual</t>
  </si>
  <si>
    <t>Ivon Stella Hernandez Gonzalez y Cesar Cordoba</t>
  </si>
  <si>
    <t>Tipo B2: Supervisión Colegiada</t>
  </si>
  <si>
    <t xml:space="preserve">Tecnica, Administrativa, Financiera, juridca y contable </t>
  </si>
  <si>
    <t>Fortalecer la gestión tributaria del impuesto de registro y estampilla prodesarrollo c uraba</t>
  </si>
  <si>
    <t>9 meses</t>
  </si>
  <si>
    <t>Régimen Especial - Artículo 96 Ley 489 de 1998</t>
  </si>
  <si>
    <t>Gustavo Andres Monsalve Londoño</t>
  </si>
  <si>
    <t xml:space="preserve">Eberardo Cifuentes Taborda </t>
  </si>
  <si>
    <t>Tipo C:  Supervisión</t>
  </si>
  <si>
    <t>Fortalecer la gestión tributaria del impuesto de registro y estampilla prodesarrollo c oriente</t>
  </si>
  <si>
    <t xml:space="preserve">Fortalecer la gestión tributaria del impuesto de registro y estampilla prodesarrollo C Magdalena </t>
  </si>
  <si>
    <t>Fortalecer la gestión tributaria del impuesto de registro y estampilla prodesarrollo c Medellin</t>
  </si>
  <si>
    <t xml:space="preserve">Fortalecer la gestión tributaria del impuesto de registro y estampilla prodesarrollo C Aburra sur </t>
  </si>
  <si>
    <t>El arrendatario entrega a título de arrendamiento a El arrendatario módulos de seguridad para depositar mercancía decomisada por la dirección de  Rentas  Departamentales</t>
  </si>
  <si>
    <t xml:space="preserve">ENERO  </t>
  </si>
  <si>
    <t>12 meses</t>
  </si>
  <si>
    <t>Contratación Directa - Arrendamiento o Adquisición de Bienes Inmuebles</t>
  </si>
  <si>
    <t>Nini Johana Hernandez Moreno</t>
  </si>
  <si>
    <t>80111620</t>
  </si>
  <si>
    <t>Contrato interadministrativo para apoyar, desarrollar y/o ejecutar la Estrategia Integral del Control a las Rentas Ilícitas en el marco del Proyecto de Inversión “Fortalecimiento de las Rentas Oficiales como Fuente de Inversión Social en el Departamento de Antioquia”.</t>
  </si>
  <si>
    <t xml:space="preserve">MARZO  </t>
  </si>
  <si>
    <t>Contratación Directa - Contratos Interadministrativos</t>
  </si>
  <si>
    <t>Fortalecimiento de los ingresos departamentales</t>
  </si>
  <si>
    <t xml:space="preserve">Incremento en los Ingresos totales del Departamento </t>
  </si>
  <si>
    <t>Fortalecimiento de las rentas oficiales como fuente de inversión social en el Departamento de Antioquia</t>
  </si>
  <si>
    <t>22-1144</t>
  </si>
  <si>
    <t>Realización de operativos permanentes de control en las 9 Subregiones de Antioquia con el fin de contrarrestar el contrabando, falsificación, adulteración o explotación ilegal de las rentas propias del departamento, en lo relacionado con el impuesto al consumo de bebidas alcohólicas, tabacos y cigarrillos, la sobretasa de la gasolina, impuesto al degüello de ganado mayor y a los recursos transferidos de los juegos de suerte y azar.</t>
  </si>
  <si>
    <t>Actividades tendientes a contrarrestar el contrabando, la falsificación y evasión en las diferentes Rentas Departamentales, fortaleciendo las relaciones con entidades nacionales y generando mayores ingresos.</t>
  </si>
  <si>
    <t xml:space="preserve">Angela Piedad Soto Marin </t>
  </si>
  <si>
    <t>Contrato interadministrativo para apoyar y asesorar a todas las dependencias y/o direcciones de la Secretaría de Hacienda Departamental, tendientes a desarrollar o implementar diferentes acciones específicas con el fin de fortalecer financieramente y fiscal al Departamento de Antioquia.</t>
  </si>
  <si>
    <t xml:space="preserve">Gildardo Restrepo Jaramillo </t>
  </si>
  <si>
    <t xml:space="preserve">Director financiero </t>
  </si>
  <si>
    <t>3838131</t>
  </si>
  <si>
    <t>gildardo.restrepo@antioquia.gov.co</t>
  </si>
  <si>
    <t>Mejoramiento de la Hacienda Pública del Departamento de Antioquia</t>
  </si>
  <si>
    <t>22-0154</t>
  </si>
  <si>
    <t>Estabilización de las Finanzas Departamentales, en el campo presupuestal, financiero, y contable.</t>
  </si>
  <si>
    <t>Desarrollar o implementar diferentes acciones específicas con el fin de fortalecer financiera y fiscalmente el Departamento de Antioquia propiciando un escenario financiero que haga viable el Departamento de Antioquia y lograr financiar el Plan de Desarrollo 2016-2019 “Antioquia Piensa en Grande”.</t>
  </si>
  <si>
    <t>Angela Piedad Soto Marin y Juan Carlos Gaviria</t>
  </si>
  <si>
    <t>Prestación de los servicios profesionales de calificación de capacidad de pago de largo y corto plazo  (denominada técnicamente calificación nacional de largo y corto plazo para con sus pasivos financieros) de el contratante por parte de la calificadora de  conformidad con las metodologías debidamente aprobadas por la calificadora y con la regulación vigente.</t>
  </si>
  <si>
    <t>AGOSTO</t>
  </si>
  <si>
    <t>11 meses</t>
  </si>
  <si>
    <t>Contratación Directa - Prestación de Servicios y de Apoyo a la Gestión Persona Jurídica</t>
  </si>
  <si>
    <t>Fernando Gomez</t>
  </si>
  <si>
    <t xml:space="preserve">Contratar los diferentes servicios ofrecidos por la plataforma de pago electrónicos place to pay, que resuelven de manera eficiente desde el procesamiento y validación de transacciones hasta la conciliación de los pagos, el almacenamiento y la administración de documentos digitales que soportan estos pagos. </t>
  </si>
  <si>
    <t>Contrato interadministrativo para apoyar y acompañar la gestión del proceso de implementación del nuevo régimen de contabilidad pública para entidades de gobierno según directrices de la contaduría general de la nación -CGN.</t>
  </si>
  <si>
    <t xml:space="preserve">Luz Aide Correa </t>
  </si>
  <si>
    <t xml:space="preserve">Directora Contabilidad </t>
  </si>
  <si>
    <t>luz.correa@antioquia.gov.co</t>
  </si>
  <si>
    <t>Aplicación del Marco normativo para la Implementación de las normas Internacionales emitido por la CGN, mediante la Resolución 533 de Octubre de 2015, en el Departamento de Antioquia.</t>
  </si>
  <si>
    <t>22-0089</t>
  </si>
  <si>
    <t>implementación de la primera fase del proyecto “Preparación Obligatoria”.</t>
  </si>
  <si>
    <t>Dar aplicabilidad a la Resolución 533 de 2015, emitida por la Contaduría General de la Nación sobre el nuevo marco normativo para entidades de gobierno.</t>
  </si>
  <si>
    <t xml:space="preserve">Luz Aide Correa  y angela Piedad Soto Marin </t>
  </si>
  <si>
    <t>86121800</t>
  </si>
  <si>
    <t xml:space="preserve">Avaluos de Bienes propiedad del Departamento de Antioquia </t>
  </si>
  <si>
    <t xml:space="preserve">JUNIO  </t>
  </si>
  <si>
    <t>1 mes</t>
  </si>
  <si>
    <t>Mínima Cuantía</t>
  </si>
  <si>
    <t>Diana marcela David Hincapie</t>
  </si>
  <si>
    <t>Profesional Universitaria</t>
  </si>
  <si>
    <t>diana.david@antioquia.gov.co</t>
  </si>
  <si>
    <t>Sandra Liliana Gallo</t>
  </si>
  <si>
    <t>84131501</t>
  </si>
  <si>
    <t>Contratar el Programa General de Seguros del Departamento de Antioquia y La Contraloria General de Antioquia.</t>
  </si>
  <si>
    <t xml:space="preserve">MAYO  </t>
  </si>
  <si>
    <t>Diana Marcela David Hincapie</t>
  </si>
  <si>
    <t>72152711</t>
  </si>
  <si>
    <t xml:space="preserve">Mantenimiento y Adecuación de Bienes Inmuebles propiedad del Departamento de Antioquia </t>
  </si>
  <si>
    <t>Febrero</t>
  </si>
  <si>
    <t>8 meses</t>
  </si>
  <si>
    <t>Contrato Interadministrativo con la Universidad de Antioquia para el saneamiento de los bienes muebles e Inmuebles</t>
  </si>
  <si>
    <t>6 mes</t>
  </si>
  <si>
    <t>Diana Marcela David Hincapie y Ana Patricia Patiño Atehortua</t>
  </si>
  <si>
    <t>84131500</t>
  </si>
  <si>
    <t>Contratar el Intermediario de seguros para el Departamento de Antioqua</t>
  </si>
  <si>
    <t>10 meses</t>
  </si>
  <si>
    <t>Selección Abreviada - Acuerdo Marco de Precios</t>
  </si>
  <si>
    <t xml:space="preserve">Contratar Intermediario comercial que gestione y tramite la venta de bienes muebles </t>
  </si>
  <si>
    <t>Selección Abreviada - Menor Cuantía</t>
  </si>
  <si>
    <t>Laura Elorza Restrepo</t>
  </si>
  <si>
    <t xml:space="preserve">Convenio Interadministrativo entre el Departamento de Antioquia y la Contraloria General de Antioquia para asegurar los bienes propios de la Contraloria. </t>
  </si>
  <si>
    <t>Adquisición de tiquetes aéreos para la Gobernación de Antioquia-Secretaria de Hacienda</t>
  </si>
  <si>
    <t>Melissa Urrego Mejia</t>
  </si>
  <si>
    <t>melissa.urrego@antioquia,gov.co</t>
  </si>
  <si>
    <t xml:space="preserve">Melissa Urrego Mejia </t>
  </si>
  <si>
    <t xml:space="preserve">Prestación de servicios de transporte terrestre automotor para apoyar la gestión de la Secretaría de Hacienda </t>
  </si>
  <si>
    <t>TRASLADO</t>
  </si>
  <si>
    <t>Silvia Elena Ramirez Molina</t>
  </si>
  <si>
    <t>silvia.ramirez@antioquia.gov.co</t>
  </si>
  <si>
    <t>Compra de equipos tecnologicos</t>
  </si>
  <si>
    <t>Actualización de Licencias Archivus</t>
  </si>
  <si>
    <t>Ruth Natalia Castro</t>
  </si>
  <si>
    <t>Actualización de Licencias Arcgis</t>
  </si>
  <si>
    <t xml:space="preserve">OCTUBRE  </t>
  </si>
  <si>
    <t>Actualización de Licencias Autocad</t>
  </si>
  <si>
    <t>Actualziacion de Licencias Ofifice</t>
  </si>
  <si>
    <t>Adquisicion de tiquetes  Aereos</t>
  </si>
  <si>
    <t>11meses</t>
  </si>
  <si>
    <t>Luis Fernando Torres</t>
  </si>
  <si>
    <t>Profesional</t>
  </si>
  <si>
    <t>3838845</t>
  </si>
  <si>
    <t>luis.torres@antioquia.gov.co</t>
  </si>
  <si>
    <t>Sin iniciar</t>
  </si>
  <si>
    <t>Tecnica, Administrativa, Financiera.</t>
  </si>
  <si>
    <t>Arrendamiento oficina de Uraba</t>
  </si>
  <si>
    <t>Caros Mario  Giraldo</t>
  </si>
  <si>
    <t>suburaba@hotmail.com</t>
  </si>
  <si>
    <t xml:space="preserve">Caracterización y Dignóstico (cont.) POTA y Análisis prospectiva Construccion de la prospectiva y la formulacion del Plan de Ordenamiento territorial Agropecuario para Antioquia.
</t>
  </si>
  <si>
    <t>Gloria Bedoya</t>
  </si>
  <si>
    <t>3838819</t>
  </si>
  <si>
    <t>gloria.bedoya@antioquia.gov</t>
  </si>
  <si>
    <t>Directrices y lineamientos para el ordenamiento territorial agropecuario en Antioquia</t>
  </si>
  <si>
    <t>Construcción del componente agropecuario (POTA) del Plan de Ordenamiento Territorial Departamental</t>
  </si>
  <si>
    <t>Construcción del Plan de Ordenamiento Territorial Agropecuario-POTA Todo el Departamento</t>
  </si>
  <si>
    <t>220069</t>
  </si>
  <si>
    <t>Carateriz y diagnóst (cont.)POTA-Análisis prospectivo-POTA-Formulación POTA -Acuerdos territoriales-POTA</t>
  </si>
  <si>
    <t>Lineamientos de Politica POTA  Construccion de la prospectiva y la formulacion del Plan de Ordenamiento territorial Agropecuario para Antioquia.</t>
  </si>
  <si>
    <t>Política Departamental para la gestión del ordenamiento territorial  agropecuario de Antioquia  aprobada por la Honorable Asamblea Departamental</t>
  </si>
  <si>
    <t>Prepar  y diagnóst política POTA- Formulación de  lineamientos política  POTA-Socialización y difusion política POTA</t>
  </si>
  <si>
    <t>Actvidades para la construcción de lineamientos de política de agrícultura familiar Campesina                                  Contribuir a la inclusión socio productiva del campesinado con el fortalecimiento de las capacidades para la participación en planes de abastecimiento local y emprendimientos sostenibles.</t>
  </si>
  <si>
    <t>Régimen Especial - Artículo 95 Ley 489 de 1998</t>
  </si>
  <si>
    <t xml:space="preserve">Alejandro Henano </t>
  </si>
  <si>
    <t>alejandro.henao.gov.co</t>
  </si>
  <si>
    <t>Fortalecimiento y Desarrollo de la Agricultura Familiar Campesina</t>
  </si>
  <si>
    <t>Política de agricultura familiar campesina enmarcada en el Desarrollo Rural  Aprobada</t>
  </si>
  <si>
    <t>Fortalecimiento y Desarrollo (PROPIOS) del Programa de Agricultura Familiar en el Departamento</t>
  </si>
  <si>
    <t>Caracterización de la AF en Antioquia-Formulación ordenanza política de AF</t>
  </si>
  <si>
    <t>Generación de capacidades institucionales, producción y comercialización a través de compras locales, sistemas productivos, bancos de maquinaria con inclusión de la población campesina</t>
  </si>
  <si>
    <t>9meses</t>
  </si>
  <si>
    <t xml:space="preserve">Alianzas entre instituciones públicas y/o privadas y el campesinado para la compra de la producción obtenida
Circuitos de proximidad creados
Sistemas productivos familiares establecidos
Bancos de maquinaria, herramientas y equipos implementados
Proyectos de emprendimiento que vinculan la mujer rural y jóvenes campesinos
Proyectos pedagógicos productivos (PPP) que vinculan a los jóvenes del campo
Alianzas generadas con entidades competentes para el derecho a la tierra (Formalización) en la agricultura familiar campesina*
</t>
  </si>
  <si>
    <t>Alianzas para compra de producción-Circuitos de proximidad creados-Sistemas productivos familiares-temporal -Bancos de maquinaria, herramientas y equipos implementados-Proyectos de emprendimiento que vinculan la mujer rural y jóvenes campesinos-Proyectos pedagógicos productivos PPP que vinculan a los jovenes del campo</t>
  </si>
  <si>
    <t>Adecuación y dotación de las plantas de benefico y faenado de Antioquia</t>
  </si>
  <si>
    <t>10meses</t>
  </si>
  <si>
    <t>Herman Serna</t>
  </si>
  <si>
    <t>3838836</t>
  </si>
  <si>
    <t>Herman.serna@antioquia.gov.co3838</t>
  </si>
  <si>
    <t>Infraestructura de apoyo a la producción, transformación y comercialización de productos agropecuarios, pesqueros y forestales</t>
  </si>
  <si>
    <t>Infraestructura de apoyo a la producción, acopio, transformación y comercialización ganadera intervenidas</t>
  </si>
  <si>
    <t>Mejoramiento Infraestructuras de beneficio y faenado de bovinos y porcinos (plazas de feria, subastas ganaderas, vehículos especializados) en el Departamento de Antioquia</t>
  </si>
  <si>
    <t>Plantas de beneficio animal categoría de autoconsumo -Planta de beneficio animal de categoría nacional</t>
  </si>
  <si>
    <t>Adquisición de equipos especializados para transporte de carne, Centros acopio de leche, centrales de frio</t>
  </si>
  <si>
    <t>Mauricio Molina</t>
  </si>
  <si>
    <t>3838814</t>
  </si>
  <si>
    <t>mauricio.molina@antioquia.gov.co</t>
  </si>
  <si>
    <t>Alternativos adquisición de vehículos especializados, centrales de frio</t>
  </si>
  <si>
    <t>Implementar unidades de beneficio y poscosecha para los diferentes productos agropecuarios</t>
  </si>
  <si>
    <t>Catalina Marin</t>
  </si>
  <si>
    <t>8814</t>
  </si>
  <si>
    <t>catalina.marin@antioquia.gov.co</t>
  </si>
  <si>
    <t xml:space="preserve">Unidades de beneficio y poscosecha implementados
</t>
  </si>
  <si>
    <t xml:space="preserve">Fortalecimiento de la infraestructura de apoyo a la producción, transformación y comercialización de productos agroindustriales en el Departamento de Antioquia </t>
  </si>
  <si>
    <t>Capacitación para operación técnica de las unidades de beneficio</t>
  </si>
  <si>
    <t>Implementar una planta de valoración energética y material de residuos sólidos orgánicos</t>
  </si>
  <si>
    <t>Isabel Arroyave</t>
  </si>
  <si>
    <t>isabel.arroyave@antioquia.gov.co</t>
  </si>
  <si>
    <t xml:space="preserve">
Planta piloto de residuos sólidos orgánicos
</t>
  </si>
  <si>
    <t>Diseño-construcción de biodigestores-Generar fertilizantes con residuos-Programa de recuperación de suelos-Uso de biogás para evitar emisión GEI-Transferencia de conocimiento</t>
  </si>
  <si>
    <t>Implementar sistemas de transporte multimodal como cable-vías</t>
  </si>
  <si>
    <t>Cable –vías  implementados para transporte de productos agropecuarios</t>
  </si>
  <si>
    <t xml:space="preserve">Estudios-diseños cable-vías-Construcción cable-vías-Capacitación operación-mantenimiento  </t>
  </si>
  <si>
    <t>Contruir, adecuar y dotar la infraestructura de apoyo a la producción, acopio, transformación y comercialización de los diferentes productos agropecuarios, pesqueros y forestales</t>
  </si>
  <si>
    <t>Gloria Escobar Escobar</t>
  </si>
  <si>
    <t>8824</t>
  </si>
  <si>
    <t>gloria.escobar@antioquia.gov.co</t>
  </si>
  <si>
    <t xml:space="preserve">Agroindustrias de apoyo a la producción, acopio, transformación y comercialización de productos 
agrícolas, piscícolas, y acuícolas intervenidas </t>
  </si>
  <si>
    <t xml:space="preserve">Agroindustrias construídas (hortalizas, frutas, aromáticas, tuberculos, caucho, plátano, café y otros)-Capacitación para operación técnica, social y económica de las agroindustrias paneleras-Agroindustrias construídas (hortalizas, frutas, aromáticas, tuberculos, caucho, plátano, café y otros)-Capacitación para operación técnica, social y económica de las agroindustrias-Agroindustrias acuícolas y pesqueros-Capacitación general agroindustrias-Agroindustrias apícolas construidas </t>
  </si>
  <si>
    <t>Mejorar las condiciones del suelo, mediante la implementación de distritos de riego y drenaje</t>
  </si>
  <si>
    <t>Área con Distritos de riego y drenaje  intervenida</t>
  </si>
  <si>
    <t>Áreas con distritos de riego-Capacitación mantenimiento-operación-Diseños de distritos de riego</t>
  </si>
  <si>
    <t>Instrumentos para el acceso a los mercados agropecuarios implementados.  portafolio comercial digital, físico y móvil, aplicativo movil, capacitación adva y comercial a asociaciones, campaña al consumo.</t>
  </si>
  <si>
    <t>Dayron Arroyave</t>
  </si>
  <si>
    <t>3838806</t>
  </si>
  <si>
    <t>daironar@gmail.com</t>
  </si>
  <si>
    <t>Preparando el campo antioqueño para los mercados del mundo</t>
  </si>
  <si>
    <t>Instrumentos para el acceso a los mercados agropecuarios implementados</t>
  </si>
  <si>
    <t>Fortalecimiento Agroempresarial y Comercial de Asociaciones Agropecuarias en el Departamento de Antioquia</t>
  </si>
  <si>
    <t xml:space="preserve">Aplicativo para dispositivos móviles, Portafolio Comercial Digital y Físico, Estructuración estrategias comerciales, Campañas de incremento al consumo.  </t>
  </si>
  <si>
    <t>Dotación con diferentes elementos, equipos y/o maquinaria a Centros Agroindustriales de las Asociaciones de productores agropecuarias.</t>
  </si>
  <si>
    <t>Clara Bedoya</t>
  </si>
  <si>
    <t>clara.bedoya@antioquia.gov.co</t>
  </si>
  <si>
    <t>Dotaciones entregados a grupos de  productores para el cumplimiento de la normatividad de los procesos agroindustriales</t>
  </si>
  <si>
    <t xml:space="preserve"> Dotación agroindustrial.</t>
  </si>
  <si>
    <t xml:space="preserve">Extensión rural Desarrollo Rural </t>
  </si>
  <si>
    <t>Contratación Directa - Prestación de Servicios y de Apoyo a la Gestión Persona Natural</t>
  </si>
  <si>
    <t>Adriana Garcia</t>
  </si>
  <si>
    <t>8845</t>
  </si>
  <si>
    <t>adriana.garcia@antioquia.gov.co</t>
  </si>
  <si>
    <t xml:space="preserve">Temporal </t>
  </si>
  <si>
    <t>Eventos nacionales e internacionales con enfoque exportador</t>
  </si>
  <si>
    <t>7 meses</t>
  </si>
  <si>
    <t>Jaime Murillo</t>
  </si>
  <si>
    <t>jaime.murillo@antioquia.gov.co</t>
  </si>
  <si>
    <t>Eventos: internacionales, nacionales, de formación en TIC´s jóvenes y en procesos comerciales.</t>
  </si>
  <si>
    <t xml:space="preserve">Planes estratégicos de exportación y manual de protocolos </t>
  </si>
  <si>
    <t>Manual de protocolos digital y físico</t>
  </si>
  <si>
    <t>Certificación predios Ica y Global(panela y otros)</t>
  </si>
  <si>
    <t xml:space="preserve">Clara Bedoya </t>
  </si>
  <si>
    <t>Predios con apoyo para acceder a certificación para mercados internacionales</t>
  </si>
  <si>
    <t xml:space="preserve">Certificación predios. </t>
  </si>
  <si>
    <t>Areas intervenidas para producción agropecuaria (sostenimiento y renovación)</t>
  </si>
  <si>
    <t>Carlos Vasquez</t>
  </si>
  <si>
    <t>8812</t>
  </si>
  <si>
    <t>carlos.vasquez@antioquia.gov.co</t>
  </si>
  <si>
    <t>Antioquia Rural Productiva</t>
  </si>
  <si>
    <t>Areas Agrícolas, forestales, silvopastoriles, pastos y forrajes intervenidas</t>
  </si>
  <si>
    <t xml:space="preserve">Fortalecimiento a la actividad productiva del sector agropecuario (Etapa 1) en el Departamento de Antioquia </t>
  </si>
  <si>
    <t>hectareas de intervenidas. Incluye insumos, asistencia tecnica y refreigerios reuniones</t>
  </si>
  <si>
    <t>Fortalecimiento Cadenas productivas en Antioquia (Estudiantes de pasantía y capacitacion, actualizacion tecnologica y buenas practicas y apoyo a las reuniones de cadena)</t>
  </si>
  <si>
    <t>Angela Maria Alvarez</t>
  </si>
  <si>
    <t>3838820</t>
  </si>
  <si>
    <t>angela.alvarez@antioquia.gov.co</t>
  </si>
  <si>
    <t>Cadenas productivas Fortalecidas</t>
  </si>
  <si>
    <t>Comités Regionales de Cadena (Reuniones)-Practicantes  4-Talleres Veredales-Cursos Actualizacion tecnológica-Cursos BPA y certificación ICA</t>
  </si>
  <si>
    <t>Implementación de Unidades productivas técnificadas(nuevas siembra y renovación de cultivos)</t>
  </si>
  <si>
    <t>3838827</t>
  </si>
  <si>
    <t>Unidades productivas tecnificadas</t>
  </si>
  <si>
    <t>Unidades productivas tecnificadas de especies menores y vegetales</t>
  </si>
  <si>
    <t>Alianzas Productivas</t>
  </si>
  <si>
    <t>Mejoramiento de pastos y forrajes y Sistemas silvopastoriles</t>
  </si>
  <si>
    <t>8819</t>
  </si>
  <si>
    <t xml:space="preserve">Areas Agrícolas, forestales, silvopastoriles, pastos y forrajes intervenidas:  </t>
  </si>
  <si>
    <t>Apoyo a la modernización de la ganadería en el Departamento Antioquia</t>
  </si>
  <si>
    <t>Has de pastos y forrajes intervenidas y sistema silvopastoriles-Cursos y seminarios-Productores con Asistencia técnica-Sistemas Alternativos de alimentación (Producción de henos y ensilajes , Bancos de forrajes)Mantenimiento y dotación de maquinaria agricola para mejoramiento de pastos y forrjes-</t>
  </si>
  <si>
    <t>Buenas Practicas Ganaderas -BPG y Buenas Prácticas de Manufactura- BPM</t>
  </si>
  <si>
    <t>Javier Pavon</t>
  </si>
  <si>
    <t>javier.pavon@antioquia.gov.co</t>
  </si>
  <si>
    <t>Capacitiación, asistencia técnica, insumos para BPM y BPG-Proyectos investigación pecuarios-Predios intervenidos con planes sanitarios, certificaciones de brucella y tuberculosis, entre otros</t>
  </si>
  <si>
    <t>Actualización e Integración de los Sistemas de Información- equipos de computo</t>
  </si>
  <si>
    <t>Selección Abreviada - Subasta Inversa</t>
  </si>
  <si>
    <t>Guillermo Hoyos</t>
  </si>
  <si>
    <t>3838817</t>
  </si>
  <si>
    <t>guillermo.hoyos@antioquia.gov.co</t>
  </si>
  <si>
    <t>Coordinación y Complementariedad técnica, política y económica como mecanismo para arreglo institucional</t>
  </si>
  <si>
    <t>Actualización e integración de Sistemas de Información del sector Agropecuario.</t>
  </si>
  <si>
    <t xml:space="preserve">Fortalecimiento de estrategias que posibiliten mejorar la coordinación Interinstitucional para el Desarrollo Agropecuario del Departamento de Antioquia </t>
  </si>
  <si>
    <t>Compra y adquisición de herramientas tecnológicas - TICS</t>
  </si>
  <si>
    <t>Fortalecimiento Institucional para Asistencia Técnica</t>
  </si>
  <si>
    <t xml:space="preserve">Mesas temáticas de trabajo para el desarrollo del sector agropecuario. * </t>
  </si>
  <si>
    <t xml:space="preserve"> Talleres de actualización tecnológica agrícola-Talleres de actualización tecnológica pecuaria- Curso de extensión rural para 12 5técnicos UMATAS y 20 técnios de EPSAGROS -Talleres evaluación Asistencia Técnica- Dinamización y consolidación de CMDR-Encuentro Departamental de EPSAGROS</t>
  </si>
  <si>
    <t>Sensibilización del Fondo cuenta Agroempresarial "Antioquia Siembra"</t>
  </si>
  <si>
    <t>Concertación Institucional</t>
  </si>
  <si>
    <t>Concertación Instituional</t>
  </si>
  <si>
    <t>Reuniones CONSEA</t>
  </si>
  <si>
    <t>Reuniones centralizadas-Reuniones decentralizadas en las subregiones</t>
  </si>
  <si>
    <t xml:space="preserve">Puesta en marcha de lFondo cuenta Agroempresarial "Antioquia Siembra" en el Departamento de Antioquia fondo </t>
  </si>
  <si>
    <t>Andres Sanmartin</t>
  </si>
  <si>
    <t>3838575</t>
  </si>
  <si>
    <t>andres.sanmartin@antioquia.gov.co</t>
  </si>
  <si>
    <t>Empresa de Desarrollo Agro Industrial de Antioquia "EDAA"creada</t>
  </si>
  <si>
    <t>Desarrollo Industrial Agropecuario, a través de la creación y puesta en marcha de la empresa Agroindustrial en el Departamento de Antioquia</t>
  </si>
  <si>
    <t>Asistencia Técnica Rural</t>
  </si>
  <si>
    <t xml:space="preserve">Andrés Sanmartín </t>
  </si>
  <si>
    <t>Contratar el suministro de dotación vestido y calzado de labor para el personal de la planta docente de las instituciones educativas de los municipios no certificados del departamento de Antioquia, siempre que su remuneración mensual sea inferior a dos veces el salario mínimo legal vigente - Ley 70 de 1988.</t>
  </si>
  <si>
    <t>SGP</t>
  </si>
  <si>
    <t>Juan Eugenio Maya Lema</t>
  </si>
  <si>
    <t>Subsecretario Administrativo</t>
  </si>
  <si>
    <t>3838470
3838471</t>
  </si>
  <si>
    <t>juaneugenio.maya@antioquia.gov.co</t>
  </si>
  <si>
    <t>Mas y mejor educación para la sociedad y las personas en el sector urbano</t>
  </si>
  <si>
    <t xml:space="preserve">Matricula de estudiantes oficiales en la zona Urbana </t>
  </si>
  <si>
    <t>Adquisición de los elementos de dotación para los docentes que devengan menos de dos salarios minimos l.v. municipios no certificados en educación del Departamento de Antioquia.</t>
  </si>
  <si>
    <t>020223001</t>
  </si>
  <si>
    <t>Calzado y delantales entregados en sitio</t>
  </si>
  <si>
    <t>Compra calzado y vestido de labor</t>
  </si>
  <si>
    <t>Técnica, Jurídica, Administrativa</t>
  </si>
  <si>
    <t>Prestar servicio de apoyo administrativo, operativo y profesional a los establecimientos educativos oficiales de los municipios no certificados del departamento de Antioquia, sus respectivas sedes y a la Secretaria de Educación Departamental.</t>
  </si>
  <si>
    <t>Suministro personal administrativo para garantizar la prestación del servicio educativo en los municipios no certificados del Departamento</t>
  </si>
  <si>
    <t>020219001</t>
  </si>
  <si>
    <t>Servicios Prestados</t>
  </si>
  <si>
    <t>Contratar personal apoyo urbano rural</t>
  </si>
  <si>
    <t>Designar estudiantes de las universidades privadas para la realización de la practica académica con el fin de brindar apoyo a la gestión del departamento de Antioquia y sus regiones durante el primer semestre de 2017.</t>
  </si>
  <si>
    <t>5 meses</t>
  </si>
  <si>
    <t>Recursos Propios</t>
  </si>
  <si>
    <t>Educación terciaria para todos</t>
  </si>
  <si>
    <t xml:space="preserve">Jóvenes y adultos capacitados en competencias laborales desde la formación para el trabajo y el desarrollo humano  articulados a los Ecosistemas de innovación  </t>
  </si>
  <si>
    <t>Formación a jóvenes y adultos en competencias laborales articulados a los ecosistemas de innovación , Antioquia, Occidente</t>
  </si>
  <si>
    <t>020179-001</t>
  </si>
  <si>
    <t>Jóvenes y adultos capacitados en competencias laborales y conocimientos académicos</t>
  </si>
  <si>
    <t>Apoyo sostenimien proceso formativo</t>
  </si>
  <si>
    <t>Maribel Barrientos Uribe</t>
  </si>
  <si>
    <t>Designar estudiantes de las universidades públicas para la realización de la practica académica con el fin de brindar apoyo a la gestión del departamento de Antioquia y sus regiones durante el primer semestre de 2017.</t>
  </si>
  <si>
    <t>Adquisición de tiquetes aéreos para los funcionarios de la planta central de la Secretaria de Educación.</t>
  </si>
  <si>
    <t>Tiquetes</t>
  </si>
  <si>
    <t>Adquisición de tiquetes aéreos para los funcionarios del Sistema General de Participaciones  de la Secretaria de Educación.</t>
  </si>
  <si>
    <t>Actualización de Vigencia Futura 6000001937 - Mancomunar esfuerzos técnicos, administrativos y financieros tendientes a la implementación de la Promoción de las TIC , mediante la instalación, puesta en funcionamiento, habilitación y mantenimiento de los espacios de acceso gratuito a internet a través de 125 Zonas WiFi en el departamento de Antioquia.</t>
  </si>
  <si>
    <t>16 meses</t>
  </si>
  <si>
    <t>Juan Gabriel Vélez Manco</t>
  </si>
  <si>
    <t>Subsecretario Innovación</t>
  </si>
  <si>
    <t>3835133</t>
  </si>
  <si>
    <t>juan.velez@antioquia.gov.co</t>
  </si>
  <si>
    <t>Educación Terciaria para Todos</t>
  </si>
  <si>
    <t>Matricula de estudiantes en programas con curriculum flexible en modalidad Universidad Digital</t>
  </si>
  <si>
    <t>Implementación  y puesta en marcha de la Universidad Digital de Antioquia, Departamento de Antioquia Occidente</t>
  </si>
  <si>
    <t>020167001</t>
  </si>
  <si>
    <t>Matricula de estudiantes en la Universidad Digital</t>
  </si>
  <si>
    <t>Profesores formados o actualizados para asumir procesos de docencia en B -Learning en las subregiones</t>
  </si>
  <si>
    <t>David Fernando Aristizábal Serna</t>
  </si>
  <si>
    <t>Actualización de Vigencia Futura 6000002068 - Adición N° 1 al contrato 4600005510  que tiene por objeto Prestar servicio de apoyo administrativo, operativo y profesional a los establecimientos educativos oficiales de los municipios no certificados del departamento de Antioquia, sus respectivas sedes y a la Secretaria de Educación Departamental.</t>
  </si>
  <si>
    <t>3 meses</t>
  </si>
  <si>
    <t>Matricula de estudiantes oficiales en la zona urbana</t>
  </si>
  <si>
    <t xml:space="preserve">16186
</t>
  </si>
  <si>
    <t>Promoción e implementación de estrategias de desarrollo pedagógico en establecimientos educativos oficiales de la subregión urabá con canasta contratada.</t>
  </si>
  <si>
    <t>Luis Guillermo Mesa Santamaría</t>
  </si>
  <si>
    <t>Director de Cobertura</t>
  </si>
  <si>
    <t>3838501</t>
  </si>
  <si>
    <t>luis.mesa@antioquia.gov.co</t>
  </si>
  <si>
    <t>Ampliación de  la sostenibilidad del servicio educativo oficial en el Departamento de Antioquia</t>
  </si>
  <si>
    <t>020220001</t>
  </si>
  <si>
    <t xml:space="preserve">Atención de población  en edad escolar en los niveles de preescolar, básica y media, urbana y rural que por limitaciones e insuficiencia en la planta de cargos docentes oficiales viabilizada para la ETC, no alcanzan a ser atendidos por el sector oficial. </t>
  </si>
  <si>
    <t>Sostenibilidad Cohorte y contratada</t>
  </si>
  <si>
    <t xml:space="preserve">16211
</t>
  </si>
  <si>
    <t>Promoción e implementación de estrategias de desarrollo pedagógico para la prestación del servicio educativo indígena en establecimientos educativos oficiales de las subregiones Urabá, Occidente y Bajo Cauca.</t>
  </si>
  <si>
    <t xml:space="preserve">16212
</t>
  </si>
  <si>
    <t>Promoción e implementación de estrategias de desarrollo pedagógico en establecimientos educativos oficiales de las subregiones de Magdalena Medio, Oriente y Occidente con canasta contratada.</t>
  </si>
  <si>
    <t>Promoción e Implementación de estrategias de desarrollo pedagógico en establecimientos educativos oficiales de Las Subregiones del Norte, Bajo Cauca y Nordeste con canasta contratada.</t>
  </si>
  <si>
    <t xml:space="preserve">16214
</t>
  </si>
  <si>
    <t>Contrato de prestación de servicio educativo para la atención de población en edad escolar en los niveles preescolar, basica y media, en zona urbana del Municipio de Chigorodó.</t>
  </si>
  <si>
    <t xml:space="preserve">16215
</t>
  </si>
  <si>
    <t>Contrato de prestación de servicio educativo para la atención de población en edad escolar en los niveles preescolar, basica y media, en zona urbana del Municipio de Caucasia.</t>
  </si>
  <si>
    <t xml:space="preserve">16216
</t>
  </si>
  <si>
    <t xml:space="preserve">Promoción e Implementación de estrategias de desarrollo pedagógico en establecimientos educativos oficiales con estudiantes de básica secundaria y media de las zonas rurales en la Subregión Urabá con canasta contratada, aplicando metodologías flexibles. </t>
  </si>
  <si>
    <t xml:space="preserve">16217
</t>
  </si>
  <si>
    <t xml:space="preserve">Promoción e Implementación de estrategias de desarrollo pedagógico en establecimientos educativos oficiales con estudiantes de básica secundaria y media de las zonas rurales en las Subregiones Oriente, Norte, Suroeste, Valle de Aburrá, Nordeste y Magdalena Medio, con canasta contratada, aplicando metodologías flexibles. </t>
  </si>
  <si>
    <t xml:space="preserve">16225
</t>
  </si>
  <si>
    <t xml:space="preserve">Promoción e Implementación de estrategias de desarrollo pedagógico en establecimientos educativos oficiales con estudiantes de básica secundaria y media de las zonas rurales en las Subregiones Occidente, Norte, Suroeste y Bajo Cauca, con canasta contratada, aplicando metodologías flexibles. </t>
  </si>
  <si>
    <t xml:space="preserve">16226
</t>
  </si>
  <si>
    <t xml:space="preserve">Contrato para la administración de la prestación del servicio  educativo Indígena población en edad escolar y extraedad, en establecimientos educativos oficiales de las Subregiones Uraba, Occidente, Norte, Suroeste, Nordeste y Bajo Cauca. </t>
  </si>
  <si>
    <t xml:space="preserve">16227
</t>
  </si>
  <si>
    <t>Promoción, creación, elaboración, desarrollo y conceptualización de las campañas, estrategias y necesidades comunicacionales de la Gobernación de Antioquia.</t>
  </si>
  <si>
    <t>6 meses</t>
  </si>
  <si>
    <t>Excelencia educativa con más y mejores maestros</t>
  </si>
  <si>
    <t xml:space="preserve">Reconocimiento a estudiantes, docentes, directivos docentes, instituciones y centros educativos en sus  experiencias a favor de la educación pública de calidad </t>
  </si>
  <si>
    <t>Divulgación y reconocimiento a maestros, directivos docentes y estudiantes Municipios no certificados de Antioquia</t>
  </si>
  <si>
    <t>020174001</t>
  </si>
  <si>
    <t>Encuentros socialización experiencias</t>
  </si>
  <si>
    <t xml:space="preserve">Adición No. 1 al Convenio No. 4600005662 de 2016, cuyo objeto es: "Aunar esfuerzos para el desarrollo de las gestiones necesarias que posibiliten el cumplimiento del Plan Nacional de infraestructura Educativa en el marco de la politica pública de Jornada única en el Departamento de Antioquia". </t>
  </si>
  <si>
    <t>Juan Carlos Restrepo Sierra</t>
  </si>
  <si>
    <t>Director Infraestructura educativa</t>
  </si>
  <si>
    <t>3838572</t>
  </si>
  <si>
    <t>juan.restreposi@antioquia.gov.co</t>
  </si>
  <si>
    <t>Mas y mejor educación para la sociedad y las personas en el sector rural</t>
  </si>
  <si>
    <t>Construcción de aulas nuevas en establecimientos educativos rurales</t>
  </si>
  <si>
    <t>Mantenimiento e intervención en Ambientes de aprendizaje para el Sector Rural  Todo El Departamento, Antioquia, Occidente</t>
  </si>
  <si>
    <t>020168001</t>
  </si>
  <si>
    <t>Aulas nuevas</t>
  </si>
  <si>
    <t>Construcción de aulas nuevas</t>
  </si>
  <si>
    <t>Elizabeth Cristina Mesa</t>
  </si>
  <si>
    <t>Técnica, Jurídica, Administrativa, Contable  y/o Financiera</t>
  </si>
  <si>
    <t>Construcción del CER Georgina Bolivar de Amagá, Antioquia.</t>
  </si>
  <si>
    <t xml:space="preserve">5 meses </t>
  </si>
  <si>
    <t>Javier Eduardo Reyes y Natalia Valencia</t>
  </si>
  <si>
    <t>Tipo A1: Supervisión e Interventoría Integral</t>
  </si>
  <si>
    <t>Integral</t>
  </si>
  <si>
    <t>Interventoría técnica, administrativa, financiera, ambiental y juridica para el contrato de: construcción del CER Georgina Bolivar de Amagá, Antioquia .</t>
  </si>
  <si>
    <t xml:space="preserve">6 meses </t>
  </si>
  <si>
    <t>Concurso de Méritos</t>
  </si>
  <si>
    <t>Javier Eduardo Reyes</t>
  </si>
  <si>
    <t>Técnica</t>
  </si>
  <si>
    <t>Vigencia Expirada del contrato Nro. 4600003032 cuyo objeto es: Reposición de la infraestructura  física de la institución educativa Rural Alegrías del municipios de Caramanta, Antioquia.</t>
  </si>
  <si>
    <t>Vigencia Expirada del contrato Nro. 4600002020 cuyo objeto es: Terminación de la IE Benjamín Correa del municipio de Titiribí.</t>
  </si>
  <si>
    <t>020163001</t>
  </si>
  <si>
    <t>Vigencia Expirada del contrato Nro. 4600004441 cuyo objeto es: Reposición de la infraestructura educativa del Centro Educativo Rural Buenos Aires - Sede Principal del municipio de Arboletes, Antioquia.</t>
  </si>
  <si>
    <t>Daverson Castrillón</t>
  </si>
  <si>
    <t>Vigencia Expirada del contrato Nro. 4600004479 cuyo objeto es: Ampliación de la Institución Educativa Anorí  Sede Principal Liceo Jesús María Urrea, municipio de Anorí, Antioquia.</t>
  </si>
  <si>
    <t>Sebastián Bermúdez</t>
  </si>
  <si>
    <t>Vigencia Expirada del contrato Nro. 4600004491 cuyo objeto es: Interventoría técnica, administrativa, financiera, ambiental y jurídica al contrato de ampliación de la institución educativa Anorí, Liceo Jesús María Urrea, municipio de Anorí, departamento de Antioquia”.</t>
  </si>
  <si>
    <t>Estudios y diseños para la reposición de la IE Pascual Correa Flórez Sede Luis Eduardo Valencia del municipio de Amagá  y de la IER Santiago Ángel Santamaría Sede La Oculta del municipio de Támesis.</t>
  </si>
  <si>
    <t>Construcción de muro de contención en el Centro Educativo Rural Santiago Santamaria del municipio de Jericó.</t>
  </si>
  <si>
    <t xml:space="preserve">Mantenimientos realizados en establecimientos educativos </t>
  </si>
  <si>
    <t>Convenio de asociación para la implementación del Censo de Infraestructura Escolar (CIER) en el departemento de Antioquia - Primera Fase.</t>
  </si>
  <si>
    <t>Prestar servicios de apoyo pedagógico, orientando un modelo de atención centrado en la estrategia educativa de atención centrado en la estrategia educativa de atención y equiparación de oportunidades para población con necesidades educativas especiales en municipios no certificados del Departamento de Antioquia.</t>
  </si>
  <si>
    <t>Santiago Ospina</t>
  </si>
  <si>
    <t>Director Pedagógico</t>
  </si>
  <si>
    <t>3835551</t>
  </si>
  <si>
    <t>santiago.ospina@antioquia.gov.co</t>
  </si>
  <si>
    <t>Más y mejor educación para la atención a la población en condición de discapacidad y talentos excepcionales</t>
  </si>
  <si>
    <t>Estudio de caracterización de niños/as en establecimientos educativos en condición de discapacidad y/o talentos excepcionales</t>
  </si>
  <si>
    <t>Fortalecimiento Atención con calidad a la población en situación de discapacidad o talentos excepcionales Todo El Departamento, Antioquia, Occidente</t>
  </si>
  <si>
    <t>020157001</t>
  </si>
  <si>
    <t xml:space="preserve">Cracterización de la población referida </t>
  </si>
  <si>
    <t>Capacitación directivos y docentes</t>
  </si>
  <si>
    <t>María Luisa Zapata Gallego</t>
  </si>
  <si>
    <t xml:space="preserve">Técnica
Jurídica
Administrativa
Contable y/o Financiera
</t>
  </si>
  <si>
    <t>93161703</t>
  </si>
  <si>
    <t>PESTACIÓN DE SERVICIOS DE ASESORIA TRIBUTARIA</t>
  </si>
  <si>
    <t>8 MESES</t>
  </si>
  <si>
    <t>Natalia Ruiz Lozano</t>
  </si>
  <si>
    <t>Lider Gestor Contratacion</t>
  </si>
  <si>
    <t>3837022</t>
  </si>
  <si>
    <t>natalia.ruiz@fla.com.co</t>
  </si>
  <si>
    <t>Sin iniciar etapa precontractual</t>
  </si>
  <si>
    <t>JORGE ARMANDO HINCAPIE C.</t>
  </si>
  <si>
    <t>PESTACIÓN DE SERVICIOS DE APOYO A LA GESTION DE GESTIÓN HUMANA- AREA SEGURIDAD Y SALUD EN EL TRABAJO</t>
  </si>
  <si>
    <t>6 MESES</t>
  </si>
  <si>
    <t>LIXYIBEL MUÑOZ M.</t>
  </si>
  <si>
    <t>80111620,  80111602, 80111603</t>
  </si>
  <si>
    <t>SUMINISTRAR PERSONAL TEMPORAL NECESARIO PARA EL CUMPLIMIENTO DE LAS DIFERENTES ACTIVIDADES QUE DESEMPEÑAN LAS SUBGERENCIAS DE MERCADEO Y VENTAS, PRODUCCIÓN Y ADMINISTRATIVA DE LA FLA..</t>
  </si>
  <si>
    <t>JORGE HUMBERTO RAMIREZ O.-  MONICA VASQUEZ C.</t>
  </si>
  <si>
    <t>Tipo B2: Supervisión colegiada</t>
  </si>
  <si>
    <t>PRESTACIÓN DE SERVICIOS DE PLOMERIA</t>
  </si>
  <si>
    <t>JUAN ALBERTO VILLEGAS G.</t>
  </si>
  <si>
    <t>PRESTACIÓN DE SERVICIOS DE MANTENIMIENTO PREVENTIVO Y CORRECTIVO DE CAMARAS DE SEGURIDAD</t>
  </si>
  <si>
    <t>PRESTACIÓN DE SERVICIOS DE IMPRESOS Y PUBLICACIONES</t>
  </si>
  <si>
    <t>CONTRATAR EL SERVICIO DE SERVICIO DE VIGILANCIA A TRAVÉS DEL MONITOREO CON MEDIOS TECNOLÓGICOS, MANTENIMIENTO PREVENTIVO Y CORRECTIVO DEL SISTEMA INTEGRADO DE SEGURIDAD CCTV DE LA FÁBRICA DE LICORES Y ALCOHOLES DE ANTIOQUIA</t>
  </si>
  <si>
    <t>7 MESES</t>
  </si>
  <si>
    <t>90101500, 95121503 0111703</t>
  </si>
  <si>
    <t>PRESTACIÓN DE SERVICIOS DE RESTAURANTE, ASEO Y CAFETERIA Y MANTENIMIENTO DE ZONAS VERDES</t>
  </si>
  <si>
    <t>CONTRATAR LA AMPLIACION DE LA PLATAFORMA DE LOS SISTEMAS DE SEGURIDAD ELECTRONICA DE A FÁBRICA . SEGUNDA ETAPA</t>
  </si>
  <si>
    <t>Cumplimiento del plan de modernizacion de  la infraestructura física, bienes muebles, parque automotor y sistema integrado de seguridad.</t>
  </si>
  <si>
    <t>Apoyo y Fortalecimiento Administrativo de la FLA</t>
  </si>
  <si>
    <t xml:space="preserve"> MEJORAMIENTO Y ADECUACION INFRAESTRUCTURA FISICA FLA</t>
  </si>
  <si>
    <t>5 MESES</t>
  </si>
  <si>
    <t>Mejoramiento y Adecuacion Infraestructura Física FLA</t>
  </si>
  <si>
    <t>JUAN ALBERTO VILLEGAS G./ Interventor: Contrastista seleccionado</t>
  </si>
  <si>
    <t xml:space="preserve">Tipo B1: Interventoría técnica </t>
  </si>
  <si>
    <t>INTERVENTORIA DEL MEJORAMIENTO Y ADECUACION INFRAESTRUCTURA FISICA FLA</t>
  </si>
  <si>
    <t>SUMINISTRO UNIFORMES Y CALZADO DE TRABAJO PARA SERVIDORES DE LA  FLA</t>
  </si>
  <si>
    <t>15101505</t>
  </si>
  <si>
    <t xml:space="preserve">SUMINISTRO DE ACPM (MOTOR RED HIDRANTES)  </t>
  </si>
  <si>
    <t>72101516,  46191601</t>
  </si>
  <si>
    <t>CONTRATAR EL SERVICIO DE RECARGA Y MANTENIMIENTO DE LOS EXTINTORES, PIPETAS DE OXIGENO Y EQUIPOS DE AUTOCONTENIDO</t>
  </si>
  <si>
    <t xml:space="preserve">SEPTIEMBRE  </t>
  </si>
  <si>
    <t>2 MESES</t>
  </si>
  <si>
    <t>PRESTAR SERVICIO DE MANTENIMIENTO DE RED CONTRAINCENDIOS FLA.</t>
  </si>
  <si>
    <t xml:space="preserve">COMPRA DE REPUESTOS PARA EL MANTENIMIENTO CORRECTIVO DEL SISTEMA CONTRA INCENDIO </t>
  </si>
  <si>
    <t>COMPRAR DESINFECTANTE Y DESENGRASANTE DE MANOS PARA LA IMPLEMENTACIÓN DE PROGRAMAS DE BUENAS PRÁCTICAS DE MANUFACTURA EN ZONAS DE PRODUCCIÓN, LABORATORIOS Y RESTAURANTE.</t>
  </si>
  <si>
    <t>3 MESES</t>
  </si>
  <si>
    <t xml:space="preserve">PRESTAR EL SERVICIO DE MANTENIMIENTO DE DUCHAS Y LAVA OJOS </t>
  </si>
  <si>
    <t>78181507</t>
  </si>
  <si>
    <t>PRESTAR EL SERVICIO DE MANTENIMIENTO DEL CARRO DE GOLF DE LA BRIGADA</t>
  </si>
  <si>
    <t>COMPRA MATERIAL ABSORBENTE EN POLVO PARA EL CONTROL DE DERRAMES DE SUSTANCIAS QUÍMICAS.</t>
  </si>
  <si>
    <t>Implementación y Ejecución del Sistema de Seguridad y Salud en el Trabajo en la FLA</t>
  </si>
  <si>
    <t>COMPRAR KIT DE SILICONA PARA ELABORACIÓN DE PROTECTORES AUDITIVOS PARA LOS EMPLEADOS DE LA FLA..</t>
  </si>
  <si>
    <t>PRESTAR ASESORÍA EN LA IMPLEMENTACIÓN DEL PLAN DE CONVIVENCIA LABORAL PARA LA FLA</t>
  </si>
  <si>
    <t>4 MESES</t>
  </si>
  <si>
    <t>46181504 - 46181509 - 46181902 - 46181802 -</t>
  </si>
  <si>
    <t>COMPRAR ELEMENTOS DE PROTECCIÓN PERSONAL PARA LOS EMPLEADOS INCLLUYE EQUIPOS DE LA BRIGADA DE LA FLA.</t>
  </si>
  <si>
    <t>PRESTAR SERVICIO DE AREA PROTEGIDA</t>
  </si>
  <si>
    <t>Contratación Directa - No pluralidad de oferentes</t>
  </si>
  <si>
    <t>CONTRATAR EL SERVICIO DE VACUNACIÓN CONTRA LA INFLUENZA PARA LOS FUNCIONARIOS DE LA FLA</t>
  </si>
  <si>
    <t>IMPLEMENTAR LOS SISTEMAS DE GESTION VISUAL,  MANEJO DE ENERGIAS PELIGROSAS, RIESGO QUIMICO, ALTURA Y ERGONOMIA</t>
  </si>
  <si>
    <t>42171917 - 42172001</t>
  </si>
  <si>
    <t>COMPRAR IMPLEMENTOS PARA EL BOTIQUÍN DE EMERGENCIA DE LA FLA..</t>
  </si>
  <si>
    <t xml:space="preserve">COMPRA DE GAFAS CON MONTURA DE SEGURIDAD Y LENTE RECETADO </t>
  </si>
  <si>
    <t>85131708</t>
  </si>
  <si>
    <t>PRESTAR SERVICIO DE SISTEMAS DE VIGILANCIA EPIDEMIOLÓGICA</t>
  </si>
  <si>
    <t>COMPRA DE ESTRUCTURAS METÁLICAS CON BARRERAS DE RESTRICCIÓN Y PUNTOS DE ANCLAJE PARA TRABAJO EN ALTURAS</t>
  </si>
  <si>
    <t>PRESTAR SERVICIO DE SEÑALIZACIÓN DE LA FLA</t>
  </si>
  <si>
    <t>86101810 - 86101709</t>
  </si>
  <si>
    <t xml:space="preserve">CONTRATAR EL SERVICIO DE CERTIFICACIÓN, REENTRENAMIENTO Y CAPACITACIÓN EN EL NIVEL DE COORDINADOR DE TRABAJO EN ALTURAS PARA LOS EMPLEADOS QUE REALIZAN TRABAJOS EN ALTURAS </t>
  </si>
  <si>
    <t xml:space="preserve"> MAYO  </t>
  </si>
  <si>
    <t>Construcción y Ejecución de  Programas de Capacitación en la FLA</t>
  </si>
  <si>
    <t>BONOS REDIMIBLES PARA ESTIMULO EDUCATIVO Y AUXILIO LÁCTEO PARA HIJOS DE ALGUNOS EMPLEADOS DE LA FLA</t>
  </si>
  <si>
    <t>11 MESES</t>
  </si>
  <si>
    <t>15996  15997  15998 15999</t>
  </si>
  <si>
    <t>LUCIA JIMENA ROLDAN P.</t>
  </si>
  <si>
    <t>SUMINISTRAR RECARGA EN DINERO EN LA TARJETA CÍVICA PARA SERVIDORES PÚBLICOS DE LA FLA.</t>
  </si>
  <si>
    <t>MAYO</t>
  </si>
  <si>
    <t>YAMILEIDY OSORIO M.</t>
  </si>
  <si>
    <t>93141506 - 49201611</t>
  </si>
  <si>
    <t>REALIZAR EL MANTENIMIENTO PREVENTIVO Y CORRECTIVO DE LOS EQUIPOS DEL GIMNASIO DE LA FLA..</t>
  </si>
  <si>
    <t>MODERNIZACION Y OPTIMIZACION DEL SISTEMA PRODUCTIVO DE LA FLA</t>
  </si>
  <si>
    <t>Construcción y Ejecución de  Programas de Bienestar Social en la FLA</t>
  </si>
  <si>
    <t>PRESTAR SERVICIO DE APROVECHAMIENTO TIEMPO LIBRE</t>
  </si>
  <si>
    <t>7   MESES</t>
  </si>
  <si>
    <t>PRESTAR EL SERVICIO DE  ASESORÍA PSICOLÓGICA PARA LOS EMPLEADOS DE LA FLA  Y SU GRUPO FAMILIAR</t>
  </si>
  <si>
    <t>CONTRATAR LA PRESTACIÓN DE SERVICIOS DE OPERACIÓN LOGÍSTICA DE ACTIVIDADES DEPORTIVAS  Y RECREATIVAS PARA LOS SERVIDORES DE LA FLA. Y SU GRUPO FAMILIAR(CAMINATAS, PESCA).</t>
  </si>
  <si>
    <t>16422  16423  16424  16425</t>
  </si>
  <si>
    <t xml:space="preserve">93141506 - 53102710 - 53101502- 53101504 - 53111902 - 53111901 - </t>
  </si>
  <si>
    <t>ADQUIRIR DOTACIÓN E IMPLEMENTOS DEPORTIVOS Y RECREATIVOS PARA LOS EMPLEADOS DE LA FLA..</t>
  </si>
  <si>
    <t xml:space="preserve">CONTRATAR LA PRESTACIÓN DE SERVICIOS DE OPERACIÓN LOGÍSTICA DE  VACACIONES RECREATIVAS PARA LOS HIJOS DE LOS SERVIDORES DE LA FLA. </t>
  </si>
  <si>
    <t>PRESTAR SERVICIO DE OPERADOR LOGISTICO PARA ACTIVIDADES</t>
  </si>
  <si>
    <t>PRESTAR SERVICIO DE PROGRAMAS DE FORTALECIMIENTO FAMILIAR</t>
  </si>
  <si>
    <t>82101801</t>
  </si>
  <si>
    <t>PRESTAR SERVICIO DE CAMPAÑAS GESTION DE CAMBIO (AVANZA)</t>
  </si>
  <si>
    <t>CONTRATAR LOS SERVICIOS DE CAPACITACIÓN NO FORMAL EN ARTES Y OFICIOS PARA LOS EMPLEADOS DE LA FLA Y SUS FAMILIARES DIRECTOS</t>
  </si>
  <si>
    <t>PRESTAR EL SERVICIO DE CALIBRACION DE BASCULA CAMIONERA</t>
  </si>
  <si>
    <t>MARIA EUGENIA RAMIREZ H.</t>
  </si>
  <si>
    <t>PRESTAR EL SERVICIO DE MATENIMIENTO DE  BASCULA CAMIONERA</t>
  </si>
  <si>
    <t>PRESTAR EL  SERVICIO DE FUMIGACIÓN</t>
  </si>
  <si>
    <t>PRESTAR EL SERVICIO DE MANTENIMIENTO, PREVENTIVO Y CORRECTIVO DE AIRES ACONDICIONADOS , CAVAS, FUENTE DE AGUA Y EXTRACTORES DE AIRE</t>
  </si>
  <si>
    <t>REALIZAR EL ESTUDIO DE FACTIBILIDAD REQUERIDO A FIN DE DETERMINAR LA VIABILIDAD TÉCNICA,  ECONÓMICA Y JURÍDICA PARA EL TRASLADO DE LA SEDE INDUSTRIAL DE LICORES, ALCOHOLES Y DERIVADOS DE SU SEDE ACTUAL EN EL MUNICIPIO DE ITAGÜÍ,</t>
  </si>
  <si>
    <t>Estudios de Factibilidad para la Construcción de Diagnóstico Integral</t>
  </si>
  <si>
    <t>NICOLÁS GALDOS P.</t>
  </si>
  <si>
    <t>ADQUISICION  DE  ALCOHOLÍMETROS PARA REALIZAR LAS PRUEBAS DE ALCOHOLEMIA  EN LAS INSTALACIONES DE LA FÁBRICA DE LICORES Y ALCOHOLES DE ANTIOQUIA.</t>
  </si>
  <si>
    <t xml:space="preserve">PRESTAR EL SERVICIO DE TRANSPORTE DE PERSONAL </t>
  </si>
  <si>
    <t xml:space="preserve">PRESTAR EL SERVICIO DE CARTELERAS DIGITALES </t>
  </si>
  <si>
    <t>10 MESES</t>
  </si>
  <si>
    <t>DIANA A. PEREZ  B.</t>
  </si>
  <si>
    <t>PRESTACION DE SERVICIOS DE PRODUCCIÓN DE VIDEOS INSTITUCIONALES</t>
  </si>
  <si>
    <t>PRESTACION DE SERVICIOS DE REGISTRO DE FOTOGRAFÍA, PRODUCCIÓN Y EDICIÓN DE VIDEOS</t>
  </si>
  <si>
    <t>PRESTACION DE SERVICIOS DE DISEÑO Y DIAGRAMACIÓN DE PIEZAS COMUNICACIONES Y CREACIÓN DE CAMPAÑAS INTERNAS BTL</t>
  </si>
  <si>
    <t xml:space="preserve">MONITOREO DE MEDIOS TRADICIONALES Y REDES SOCIALES </t>
  </si>
  <si>
    <t>PRESTACION DE SERVICIOS DE PRODUCCIÓN E INSTALACIÓNDE SEÑALÉTICA PARA LA FLA</t>
  </si>
  <si>
    <t>NATALIA M. GARCES H. Y LIXYIBEL MUÑOZ M.</t>
  </si>
  <si>
    <t>SUMINISTRO DE SOUVENIRES INSTITUCIONALES</t>
  </si>
  <si>
    <t>PRESTAR EL SERVICIO DE MANTENIMIENTO DE SISTEMAS DE SONIDO,</t>
  </si>
  <si>
    <t>PRESTAR EL SERVICIO DE IMPRESIÓN DE PIEZAS COMUNICACIONALES: VOLANTES, AFICHES, PAPELERÍA, TARJETAS, PLEGABLES Y OTROS</t>
  </si>
  <si>
    <t>93141701, 80141618</t>
  </si>
  <si>
    <t>SUMINISTRO DE REFRIGERIOS PARA ATENCIÓN DE EVENTOS INTERNOS Y EXTERNOS</t>
  </si>
  <si>
    <t>ADQUISICIÓN DE UNA CÁMARA DIGITAL, RÉFLEX DE LENTE ÚNICO AF/AE, CON FLASH INTEGRADO)</t>
  </si>
  <si>
    <t xml:space="preserve">RAUL GUILLERMO RENDON </t>
  </si>
  <si>
    <t>PESTACIÓN DE SERVICIOS DE REG. DE MARCAS EN COLOMBIA Y EL EXTERIOR, RESPTAS Y PRESENTACIÓN A OPOSICIONES,</t>
  </si>
  <si>
    <t>DIEGO A. VELÁSQUEZ A.</t>
  </si>
  <si>
    <t>SERVICIO DE BUSINESS PROCESS OUTSOURCIN (BPO) , QUE PROPORCIONE SERVICIOS ESPECIALIZADOS EN SOLUCIONES DE MARKETING DE CAMPO PARA EL CANAL MODERNO</t>
  </si>
  <si>
    <t>MONICA VASQUEZ CANO</t>
  </si>
  <si>
    <t>80111620 ";" 80111602 ";" 80111603</t>
  </si>
  <si>
    <t>SUMINISTRAR PERSONAL TEMPORAL NECESARIO PARA EL CUMPLIMIENTO DE LAS DIFERENTES ACTIVIDADES QUE DESEMPEÑAN LAS SUBGERENCIAS DE MERCADEO Y VENTAS.</t>
  </si>
  <si>
    <t>PRESTACIÓN DE SERVICIOS PARA PAUTAS PUBLICITARIAS EN LAS DIFERENTES MEDIOS DE COMUNICACIÓN</t>
  </si>
  <si>
    <t>JULIANA GIRALDO M.</t>
  </si>
  <si>
    <t>PRESTAR EL SERVICIO PARA LA CONCEPTUALIZACIÓN, DISEÑO Y EJECUCIÓN DE ESTRATEGIAS Y CAMPAÑAS PUBLICITARIAS Y/O DE COMUNICACIÓN PARA LA FÁBRICA DE LICORES Y ALCOHOLES DE ANTIOQUIA Y SUS MARCAS.</t>
  </si>
  <si>
    <t>STEPHANIE SUÁREZ ZULUAGA</t>
  </si>
  <si>
    <t>SUMINISTRAR MATERIAL LOGISTICO, PROMOCIONAL Y POP.</t>
  </si>
  <si>
    <t>DIANA M. CARVAJAL B.</t>
  </si>
  <si>
    <t>PRESTAR EL SERVICIO DE MANTENIMIENTO DE MATERIAL LOGÍSTICO.</t>
  </si>
  <si>
    <t>PRESTAR EL SERVICIO DE MANTENIMIENTO DE BODEGAS DE  MATERIAL LOGÍSTICO.</t>
  </si>
  <si>
    <t>80141618  93141701</t>
  </si>
  <si>
    <t>PRESTAR SERVICIO DE OPERACIÓN LOGISTICA PARA REALIZAR ACTIVIDADES GENERALES DE LA FABRICA DE LICORES DE ANTIOQUIA EN FERIA DE FLORES 2017</t>
  </si>
  <si>
    <t>PRESTAR EL SERVICIOS PUBLICITARIOS  EQUIPO DE CICLISMO ORGULLO ANTIOQUEÑO</t>
  </si>
  <si>
    <t>PRESTACIÓN DE  SERVICIOS DE OPERACIÓN LOGÍSTICA PARA REALIZAR LOS EVENTOS DE LA FÁBRICA DE LICORES Y ALCOHOLES DE ANTIOQUIA EN LAS FIESTAS TRADICIONALES A CELEBRARSE EN LOS MUNICIPIOS DE ANTIOQUIA Y  EVENTOS PEQUEÑOS.</t>
  </si>
  <si>
    <t>MONICA VASQUEZ C Y STEPHANIE SUÁREZ ZULUAGA</t>
  </si>
  <si>
    <t>78131802   78131702</t>
  </si>
  <si>
    <t xml:space="preserve">PRESTAR EL SERVICIO DE TRANSPORTE TERRESTRE, AGENCIAMIENTO ADUANERO Y ENVÍO DE DOCUMENTOS Y MUESTRAS AL  EXTERIOR DE TODOS LOS PRODUCTOS DE LA FÁBRICA </t>
  </si>
  <si>
    <t>AURELIO  AGUIRRE ARBELAEZ</t>
  </si>
  <si>
    <t>78101901</t>
  </si>
  <si>
    <t>PRESTACIÓN DE SERVICIOS DE CAMPAÑA LICOR ADULTERADO -- CAMPAÑA RESPONSABILIDAD SOCIAL - SERVICIO LOGISTICO PARA CAPACITACIÓN FORTALECIMIENTO DE RENTAS</t>
  </si>
  <si>
    <t xml:space="preserve">PRESTAR LOS SERVICIOS PARA DAR A CONOCER A TRAVES DE LAS CATAS EL PORTAFOLIO DE PRODUCTOS FLA. </t>
  </si>
  <si>
    <t>PRESTACION DE SERVICIOS DE INVESTIGACIÓN APLICADA ESTUDIOS - NIELSEN</t>
  </si>
  <si>
    <t>NUEVOS MERCADOS PARA PRODUCTOS DE LA FLA</t>
  </si>
  <si>
    <t>Diseño de Estrategias de Investigación Aplicada y Estudios en la FLA</t>
  </si>
  <si>
    <t>SUMINISTRAR GASES PARA CROMATOGRAFIA</t>
  </si>
  <si>
    <t>ANDRES FELIPE RESTREPO A.</t>
  </si>
  <si>
    <t>PRESTACIÓN DE SERVICIOS DE AUDITORIA INTERNA SISTEMA DE GESTIÓN 17025</t>
  </si>
  <si>
    <t>PRESTACIÓN DE SERVICIOS DE AUDITORÍA EXTERNA Y AMPLIACIÓN DEL ALCANCE  NTC:ISO/IEC 17025</t>
  </si>
  <si>
    <t>PRESTACIÓN DE SERVICIOS DE ENSAYOS DE APTITUD INTERLABORATORIOS DE LOS MÉTODOS ACREDITADOS DE LA OFICINA DE LABORATORIOS DE LA FLA A NIVEL NACIONAL (E) INTERNACIONAL</t>
  </si>
  <si>
    <t>PRESTAR SERVICIO DE MANTENIMIENTO PREVENTIVO DE EQUIPOS DEL LABORATORIO DE ASEGURAMIENTO DE LA CALIDAD</t>
  </si>
  <si>
    <t>MANTENIMIENTO PREVENTIVO Y CALIBRACION DE EQUIPOS METTLER TOLEDO DE LA OFICINA DE LABORATORIO</t>
  </si>
  <si>
    <t xml:space="preserve">JULIO  </t>
  </si>
  <si>
    <t>PRESTAR EL SERVICIO DE MANTENIMIENTO PREVENTIVO Y CALIBRACIÓN DE EQUIPOS AGILENT DE LA OFICINA DE LABORATORIO</t>
  </si>
  <si>
    <t>PRESTAR EL SERVICIO DE MANTENIMIENTO PREVENTIVO Y CALIBRACIÓN DE LOS EQUIPOS DE DESIONIZACIÓN DE AGUA CASCADA IX Y RO MARCA PALL DE LA OFICINA DE LABORATORIO</t>
  </si>
  <si>
    <t>SUMINISTRAR VIDRIERIA PARA LABORATORIOS</t>
  </si>
  <si>
    <t xml:space="preserve">SUMINISTRAR REACTIVOS Y CONSUMIBLES PARA LABORATORIO </t>
  </si>
  <si>
    <t>SUMINISTRO DE EQUIPOS PARA LABORATORIO BACTERIOLOGÍA</t>
  </si>
  <si>
    <t>PRESTAR EL SERVICIO DE AUDITORÍA EXTERNA DE CERTIFICACIÓN DE CALIDAD DE LOS PRODUCTOS DE LA FLA. BAJO LOS REFERENCIALES ESPECÍFICOS DE CADA UNO DE ÉSTOS DE ACUERDO CON ESTÁNDARES INTERNACIONALES Y POR PARTE DE UN ENTE CERTIFICADOR COMPETENTE</t>
  </si>
  <si>
    <t>CARLOS MARIO GAMBOA D.</t>
  </si>
  <si>
    <t>PRESTAR SERVICIO DE AUDITORIA INTERNA COMBINADA A LOS SISTEMAS DE GESTION FLA, CERTIFICADOS BAJO LA NORMA ISO 14001:2004</t>
  </si>
  <si>
    <t>PRESTAR EL SERVICIO DE AUDITORÍA EXTERNA DE SEGUIMIENTO AL SISTEMA DE GESTIÓN DE LA CALIDAD DE LA FÁBRICA DE LICORES DE ANTIOQUIA, CERTIFICADO BAJO LA NORMA NTC ISO 9001:2008.</t>
  </si>
  <si>
    <t>PRESTAR SERVICIO DE REALIZACIÓN DE LA AUDITORÍA EXTERNA DE RENOVACIÓN DE CERTIFICACIÓN BASC (AUDITORÍA, SOSTENIMIENTO Y REGISTRO ANTE OMB</t>
  </si>
  <si>
    <t>COMPRAR NORMAS TECNICAS PARA LABORATORIO DE ASEGURAMIENTO DE LA CALIDAD</t>
  </si>
  <si>
    <t>AFILIAR A LA FLA. AL INSTITUTO COLOMBIANO DE NORMAS TÉCNICAS Y CERTIFICACIÓN (ICONTEC)</t>
  </si>
  <si>
    <t>PRESTAR SERVICIO DE AUDITORIA EXTERNA DE SEGUIMIENTO A LA CERTIFICACION AL SISTEMA DE GESTIÓN AMBIENTAL ISO14001</t>
  </si>
  <si>
    <t>CLARA VICTORIA LATORRE C.</t>
  </si>
  <si>
    <t>IMPLEMENTACIÓN DE LA ACTUALIZACIÓN DE LAS NORMAS iso 9001 y 14001 a la versión 2015</t>
  </si>
  <si>
    <t>SUMINISTRAR MATERIALES PARA EL CONTROL AMBIENTAL (MANEJO RESIDUOS SOLIDOS)</t>
  </si>
  <si>
    <t>PRESTACIÓN DE SERVICIOS DE DISEÑO MATERIAL DE EMPAQUE PARA LA FLA</t>
  </si>
  <si>
    <t>ERIKA ROTHSTEIN GUTIERREZ</t>
  </si>
  <si>
    <t>PRESTAR SERVICIOS PROFESIONALES PARA APOYO A LA SUPERVISIÓN A LOS CONTRATOS QUE SEAN ASGINADOS DE LA SUBGERENCIA DE PRODUCCION.</t>
  </si>
  <si>
    <t>PRESTACIÓN DE SERVICIOS DE RECEPCION, ADMON, MANEJO  Y ALMACENAMIENTO DE MATERIAS PRIMAS Y PRODUCTO TERMINADO, DESPACHO Y TRANSPORTE DE PRODUCTOS TERMINADOS FLA A ALMACENADORAS EXTERNAS, ALQUILER DE ESTIBAS Y MONTACARGAS.</t>
  </si>
  <si>
    <t>ADICION SUMINISTRO DE HASTA 3.500.000 LITROS DE TAFIAS (ALCOHOL PARA RON) CON UN AÑO DE AÑEJAMIENTO NATURAL A GRANEL Y GRADO MINIMO DEL 75%</t>
  </si>
  <si>
    <t>JUAN FRANCISCO ACEVEDO M.</t>
  </si>
  <si>
    <t xml:space="preserve">SUMINISTRO DE TARJETAS ELECTRONICAS DE CONTROL DE MOVIMIENTO PARA ESTACIONES ETIQUETADO AUTOADHESIVO MARCA SACMI </t>
  </si>
  <si>
    <t>FERNANDO GOMEZ O.</t>
  </si>
  <si>
    <t>SUMINISTRAR ALCOHOL EXTRANEUTRO</t>
  </si>
  <si>
    <t>SUMINISTRAR ENVASE DE VIDRIO PARA LOS PRODUCTOS DE LA FLA.</t>
  </si>
  <si>
    <t xml:space="preserve">SUMINISTRAR ENVASE TETRA PRISMA </t>
  </si>
  <si>
    <t>SUMINISTRAR ENVASE PET</t>
  </si>
  <si>
    <t>SUMINISTRAR CAJAS DE CARTÓN</t>
  </si>
  <si>
    <t>55121502 ";" 55125604</t>
  </si>
  <si>
    <t>SUMINISTRAR ETIQUETAS, CONTRAETIQUETAS, COLLARINES</t>
  </si>
  <si>
    <t>SUMINISTRAR TAPAS DE SEGURIDAD</t>
  </si>
  <si>
    <t>SUMINISTRO DE ESTUCHES</t>
  </si>
  <si>
    <t>ERIKA ROTHSTEIN GUTIERREZ Y MÓNICA VÁSQUEZ CANO</t>
  </si>
  <si>
    <t>SUMINISTRAR GAS GLP, NECESARIO PARA LOS MONTACARGAS DE LA FLA. Y LA CALDERA PORTÁTIL.</t>
  </si>
  <si>
    <t>COMPRAVENTA ESTIBAS  PARA ALMACENAMIENTO DE PRODUCTO TERMINADO</t>
  </si>
  <si>
    <t>PRESTAR SERVICIO DE MANTENIMIENTO Y BOBINADO DE MOTORES ELECTRICOS</t>
  </si>
  <si>
    <t>39131709; 39121529; 39121528</t>
  </si>
  <si>
    <t xml:space="preserve">SUMINISTRAR MATERIALES ELÉCTRICOS, DE ILUMINACIÓN, POTENCIA Y AUTOMATIZACIÓN PARA MANTENIMIENTO PREVENTIVO Y CORRECTIVO DE LOS SISTEMAS Y EQUIPOS QUE FORMAN PARTE DE LA PLANTA INDUSTRIAL DE LA FÁBRICA </t>
  </si>
  <si>
    <t>SUMINISTRAR E INSTALAR PUERTA AUTOMATIZADA Y PRESTAR SERVICIO DE MANTENIMIENTO PUERTAS ELECTRICAS AUTOMATIZADAS</t>
  </si>
  <si>
    <t>PRESTAR SERVICIO DE MANTENIMIENTO ILUMINACION PERIFERICA</t>
  </si>
  <si>
    <t>MANTENIMIENTO PREVENTIVO A LAS UPS DE LA FÁBRICA DE LICORES Y ALCOHOLES DE ANTIOQUIA.</t>
  </si>
  <si>
    <t>SUMINISTRAR ACEITE ESENCIAL DE ANÍS Y ANETOL</t>
  </si>
  <si>
    <t>HUGO ALVAREZ BUILES</t>
  </si>
  <si>
    <t>SUMINISTRAR AZÚCAR REFINADA</t>
  </si>
  <si>
    <t>SUMINISTRAR CARAMELO PARA BEBIDAS</t>
  </si>
  <si>
    <t>SUMINISTRAR LA CREMA DE RON A GRANEL AL 11% V/V (BASE LÁCTEA)</t>
  </si>
  <si>
    <t xml:space="preserve">SUMINISTRAR MALTODEXTRINA PARA LA PRODUCCIÓN DE CREMA DE RON </t>
  </si>
  <si>
    <t>SUMINISTRAR ESENCIA DE RON Y FUDGE</t>
  </si>
  <si>
    <t>SUMINISTRO DE ESENCIA DE BAYLIS</t>
  </si>
  <si>
    <t>SUMINISTRAR ESENCIA 1, 2 Y 3 PARA HUILA</t>
  </si>
  <si>
    <t>SUMINISTRAR PLACAS FLTRANTES AGUARDIENTE Y RON</t>
  </si>
  <si>
    <t>SUMINISTRO DE EQUIPO ULTRAVIOLETA PARA LA ZONA DE RONES</t>
  </si>
  <si>
    <t>81101600, 81101700</t>
  </si>
  <si>
    <t xml:space="preserve">SUMINISTRO DE REPUESTOS PARA MANTENIMIENTOS CORRECTIVOS Y PREVENTIVO LINEAS DE ENVASADO </t>
  </si>
  <si>
    <t>JORGE HUMBERTO BAENA D</t>
  </si>
  <si>
    <t>13101500,  13101900</t>
  </si>
  <si>
    <t>SUMINISTRAR CAUCHOS Y PLÁSTICOS PARA LA FLA.</t>
  </si>
  <si>
    <t>SUMINISTRAR ACEITES, GRASAS Y LUBRICANTES</t>
  </si>
  <si>
    <t>SUMINISTRAR JABÓN LUBRICANTES PARA CADENAS</t>
  </si>
  <si>
    <t>SUMINSTRAR FILTROS (TALEGO, CARTUCHOS, ENTRE OTROS)</t>
  </si>
  <si>
    <t>PRESTAR SERVICIO DE MANTENIMIENTO PREVENTIVO Y CORRECTIVO A LOS TANQUES DE ALMACENAMIENTO DE ALCOHOL</t>
  </si>
  <si>
    <t>SUMINISTRO DE GASES INDUSTRIALES PARA PROCESOS DE OXICORTE Y ENVASADO DE LA FLA</t>
  </si>
  <si>
    <t xml:space="preserve">PRESTAR SERVICIO DE MANTENIMIENTO CORRECTIVO LINEA DE ENVASADO 3  </t>
  </si>
  <si>
    <t>JUAN ESTEBAN JARAMILLO R</t>
  </si>
  <si>
    <t xml:space="preserve">SUMINISTRAR PEGANTE TIPO HOT MELT </t>
  </si>
  <si>
    <t>12171703 ";" 47131800</t>
  </si>
  <si>
    <t>SUMINISTRAR TINTAS CON SUS ADITIVOS Y LIMPIADORES Y REPUESTOS NECESARIOS PARA MARCACIÓN DE PRODUCTOS DE LA FLA.   PARA EL MANTENIMIENTO DE LOS EQUIPOS DE IMPRESIÓN VIDEOJET</t>
  </si>
  <si>
    <t>SUMINISTRAR ELEMENTOS E INSUMOS INDUSTRIALES PARA PLAN DE ASEO Y LIMPIEZA PLANTA DE PRODUCCIÓN</t>
  </si>
  <si>
    <t>PRESTAR SERVICIO DE CARACTERIZACIÓN AL VERTIMIENTO DE LAS AGUAS RESIDUALES INDUSTRIALES COMBINADAS DE LA FLA AL SISTEMA COLECTOR DE EPM</t>
  </si>
  <si>
    <t>ROMAN GOMEZ V</t>
  </si>
  <si>
    <t>PRESTAR SERVICIO DE MANTENIMIENTO CORRECTIVO Y PREVENTIVO INCLUYE REPUESTOS TETRAPAK</t>
  </si>
  <si>
    <t>SERGIO ARBOLEDA B</t>
  </si>
  <si>
    <t>SUMINISTRO DE REPUESTOS PARA EQUIPOS DE APLICACIÓN PEGANTE CAJAS</t>
  </si>
  <si>
    <t xml:space="preserve">26121600; </t>
  </si>
  <si>
    <t>SUMINISTRAR REPUESTOS PARA PARTES NEUMATICAS LINEAS DE ENVASADO DE LA FLA.</t>
  </si>
  <si>
    <t>COMPRAR LOS ELEMENTOS NECESARIOS PARA REALIZAR MANTENIMIENTOS PREVENTIVOS Y CORRECTIVOS DE LA INSTRUMENTACION DE LAS CALDERAS</t>
  </si>
  <si>
    <t>SERVICIO DE REPOSICIÓN DE INSTRUMENTACIÓN TORRE DESTILACIÓN</t>
  </si>
  <si>
    <t>40141600  40171500</t>
  </si>
  <si>
    <t>SUMINISTRAR TUBERÍAS, VÁLVULAS, ACCESORIOS PARA LOS PROCESOS DE LA FLA.</t>
  </si>
  <si>
    <t>URIEL LAVERDE AGUILAR</t>
  </si>
  <si>
    <t xml:space="preserve">PRESTAR SERVICIO DE MANTENIMIENTO PREVENTIVO INCLUIDO REPUESTOS CONSUMIBLES PARA LOS EQUIPOS DEL SISTEMA DE AIRE COMPRIMIDO ATLAS COPCO </t>
  </si>
  <si>
    <t>PRESTAR SERVICIO DE MANTENIMIENTO PREVENTIVO Y CORRECTIVO INCLUIDO REPUESTOS SISTEMA DE AIRE COMPRIMIDO KAESER</t>
  </si>
  <si>
    <t>12152300; 13101500</t>
  </si>
  <si>
    <t>SUMINISTRAR RODAMIENTOS Y RETENEDORES Y SELLOS PARA LA FLA.</t>
  </si>
  <si>
    <t>SUMINISTRAR INSUMOS Y MATERIALES CONSUMIBLES PARA MANTENIMIENTO (GASES,SOLDADURA, LUBRICANTES EN AEROSOL, SILICONA, PEGANTES ENTRE OTROS)</t>
  </si>
  <si>
    <t xml:space="preserve">PRESTAR SERVICIO DE MANTENIMIENTO PREVENTIVO Y CORRECTIVO INCLUIDO INSUMOS Y REPUESTOS DE MONTACARGAS </t>
  </si>
  <si>
    <t>PRESTAR SERVICIO DE MANTENIMIENTO DE CALDERAS</t>
  </si>
  <si>
    <t>PRESTAR SERVICIO DE MANTENIMIENTO COLUMNA V4 INCLUYENDO REPOSICIÓN DEL AISLAMIENTO TÉRMICO</t>
  </si>
  <si>
    <t>SUMINISTRO DE ACIDO OXALICO</t>
  </si>
  <si>
    <t>GUSTAVO CADAVID W</t>
  </si>
  <si>
    <t>SUMINISTRO DE FOSFATO TRISÓDICO</t>
  </si>
  <si>
    <t>SUMINISTRO DE HIPOCLORITO DE CALCIO</t>
  </si>
  <si>
    <t>SUMINISTRAR SODA CÁUSTICA LIQUIDA</t>
  </si>
  <si>
    <t>SUMINISTRO DE SULFITO DE SODIO</t>
  </si>
  <si>
    <t>SUMINISTRO DE SAL INDUSTRIAL P/REGENERACION DE RESINAS</t>
  </si>
  <si>
    <t>MEJORAMIENTO Y MODERNIZACIÓN DE LOS PROCESOS  ADMINISTRATIVOS Y PRODUCTIVOS DE LA FLA</t>
  </si>
  <si>
    <t>41115400 / 41115407</t>
  </si>
  <si>
    <t>COMPRA UN SISTEMA DE ESPECTROMETRÍA DE ABSORCIÓN ATÓMICA DE LLAMA PARA LA FLA.</t>
  </si>
  <si>
    <t>COMPRA DE UN SOFTWARE PARA ADMINISTRAR Y CONTROLAR LAS MUESTRAS Y TIEMPO DE PROCESAMIENTO DE LAS MISMAS EN LA OFICINA DE LABORATORIO</t>
  </si>
  <si>
    <t>MESES</t>
  </si>
  <si>
    <t>SUMINISTRO DE ESTANTERIAS PARA PLANTA DE ENVASADO</t>
  </si>
  <si>
    <t>COMPRA DE SECADORES DE MANO PARA EL ÁREA DE ENVASADORA</t>
  </si>
  <si>
    <t>COMPRA DE DOS EQUIPOS DE VAPOR SATURADO PARA LIMPIEZA Y DESINFECCIÓN</t>
  </si>
  <si>
    <t>ANGELA ZAPATA O.</t>
  </si>
  <si>
    <t>SUMINISTRO DE ALMACENADORES DISPENSADORES DE ROLLO DE LAS ETIQUETADORAS.</t>
  </si>
  <si>
    <t xml:space="preserve">ASESORÍAS Y CONSULTORÍAS ESPECIFICAS EN TEMAS  DE INVESTIGACIÓN </t>
  </si>
  <si>
    <t>PRESTACION DE SERVICIOS DE ANALISIS DE RIESGO ELECTRICO</t>
  </si>
  <si>
    <t>SUMINISTRAR, INSTALAR Y PONER EN FUNCIONAMIENTO DOS SISTEMAS DE INSPECCIÓN DE NIVEL, TAPA Y ETIQUETA</t>
  </si>
  <si>
    <t>32152002, 24101600</t>
  </si>
  <si>
    <t>SUMINISTRAR, INSTALAR Y PONER EN FUNCIONAMIENTO, UN SISTEMA DE REGISTRO Y PESAJE  DE PRODUCTO TERMINADO.</t>
  </si>
  <si>
    <t>COMPRAR ELEMENTOS Y HERRAMIENTA NECESARIA PARA REALIZAR MANTENIMIENTO PREVENTIVO Y CORRECTIVO PARA EL TALLER DE INSTRUMENTACIÓN (CAMARA TERMICA, MARCACION DE NEUMATICA Y CONDUCTOS, TALADRO, MULTIMETROS, CORTATUBOS, PINZAS PARA PINES, MEDIDOR DE FLUJO DE AIRE, ETC. )</t>
  </si>
  <si>
    <t xml:space="preserve">81102702: </t>
  </si>
  <si>
    <t>CONTRATAR LA  MIGRACIÓN DE  LOS  PROGRAMAS DE LOS PLC´S  DE PREPARACIÓN Y AÑEJAMIENTO, MEJORAR EL SISTEMA DE CONTROL DE NIVELES Y ADICIONAR UN SISTEMA DE  MEDICION DE FLUJOS</t>
  </si>
  <si>
    <t>44103125-44103107</t>
  </si>
  <si>
    <t xml:space="preserve">SUMINISTRAR Y LOS REPUESTOS NECESARIOS PARA REALIZAR LOS MANTENIMIENTOS PREVENTIVOS Y CORRECTIVOS DE LOS EQUIPOS DE IMPRESIÓN VIDEOJET EN EL ÁREA DE ENVASADO.  </t>
  </si>
  <si>
    <t xml:space="preserve">CONTRATAR LA ASESORIA PARA EL  DISEÑO DE SISTEMAS DE TRASIEGOS DE ALCOHOL Y MEDICION DE VOLUMENES DE ALCOHOL EN TANQUES HORIZONTALES. (INVENTARIOS DE ALCOHOL EN TANQUES HORIZONTALES).  </t>
  </si>
  <si>
    <t>CONTRATAR MONTAJE DE SISTEMAS DE MEDICION  Y  RUTAS DE TRASIEGO DE ALCOHOL EN TANQUES HORIZONTALES (INCLUIDA INSTRUMENTACION Y ELEMENTOS NECESARIOS. )</t>
  </si>
  <si>
    <t xml:space="preserve"> 4 MESES</t>
  </si>
  <si>
    <t>CONTRATAR SISTEMA DE MEDICION FLUJO MASICO PARA RECEPCION  DE ALCOHOL DE RON CON PROPIEDADES PARA MEDICIONES DE TRANSFERENCIA Y CUSTODIA, COMPUTADOR DE FLUJO E IMPRESIÓN DE INFORMACION</t>
  </si>
  <si>
    <t>MODERNIZACIÓN DE LA RED DE GASES  PARA LA OFICINA DE LABORATORIO</t>
  </si>
  <si>
    <t>PRESTAR EL SERVICIO DE ESTABLECER LA VIDA ÚTIL DE LOS PRODUCTOS DE LA FLA A TRAVÉS DE ESTUDIOS DE ESTABILIDAD</t>
  </si>
  <si>
    <t>PRESTACIÓN DE SERVICIOS DE MENSAJERIA PARA ENVIAR COMUNICACIONES DE EVENTOS INTERNOS Y EXTERNOS</t>
  </si>
  <si>
    <t>PESTACIÓN DE SERVICIOS PARA CONTRATACIÓN DE CONSULTORIA EN EL MODULO DE SAP CO-PC</t>
  </si>
  <si>
    <t>JORGE HORACIO CARDONA J.</t>
  </si>
  <si>
    <t>PRESTAR EL SERVICIO DE MITIGACIÓN RIESGOS USABILIDAD HERRAMIENTA SAP. (SOSTENIBILIDAD)</t>
  </si>
  <si>
    <t>PRESTACIÓN DE SERVICIOS DE SUSCRIPCIÓN A LEGIS (ESTATUTO TRIBUTARIO)</t>
  </si>
  <si>
    <t>PESTACIÓN DE SERVICIOS DE EVALUACION CLIMA ORGANIZACIONAL</t>
  </si>
  <si>
    <t>JORGE HUMBERTO RAMIREZ O.</t>
  </si>
  <si>
    <t>PRESTACION DE SERVICIOS DE IMPRESION, FOTOCOPIADO, FAX Y SCANNER BAJO LA MODALIDAD DE OUTSOURCING IN HOUSE INCLUYENDO HARDWARE, SOFTWARE, ADMINISTARACION, PAPEL,INSUMOS Y TALENTO HUMANO</t>
  </si>
  <si>
    <t>SUMINISTRO DE UTILES Y PAPELERIA DE OFICINA</t>
  </si>
  <si>
    <t>72153613</t>
  </si>
  <si>
    <t>PRESTACIÓN DE SERVICIOS DE MANTENIMIENTO EQUIPOS DE OFICINA</t>
  </si>
  <si>
    <t>PRESTACIÓN DE SERVICIOS DE GASTOS VIAJE EMPLEADOS (TIQUETES AEREOS)</t>
  </si>
  <si>
    <t>PRESTAR EL SERVICIO DE MENSAJERIA URBANA, NACIONAL  E INTERNACIONAL</t>
  </si>
  <si>
    <t>PRESTACION DE SERVICIOS DE VIGILANCIA PRIVADA</t>
  </si>
  <si>
    <t>16011  16019</t>
  </si>
  <si>
    <t>COMPRAR  EQUIPOS DE OFICINA (PUESTOS DE TRABAJO, ARCHIVADORES Y OTROS)</t>
  </si>
  <si>
    <t>PRESTAR SERVICIO DE CONVENIO GIMNASIOS</t>
  </si>
  <si>
    <t>PRESTAR SERVICIO DE SEGUNDO IDIOMA</t>
  </si>
  <si>
    <t>PRESTAR SERVICIO DE PLAN MEJORAMIENTO CLIMA ORGANIZACIONAL - CAMPAÑAS INTERVENCION CLIMA ORGANIZACIONAL</t>
  </si>
  <si>
    <t>PRESTAR EL SERVICIO DE OPERACIÓN LOGÍSTICA PARA LA REALIZACION DE LAS CAPACITACION DE LOS EMPLEADOS DE LA FLA..</t>
  </si>
  <si>
    <t>SUMINISTRO DE COMBUSTIBLE</t>
  </si>
  <si>
    <t>PRESTAR EL SERVICIO DE MANTENIMIENTO DE VEHICULOS</t>
  </si>
  <si>
    <t>PRESTAR EL SERVICIO DE SOSTENIBILIDAD (MESA DE AYUDA 3 PERSONAS)</t>
  </si>
  <si>
    <t>JORGE ANDRES FERNANDEZ C.</t>
  </si>
  <si>
    <t xml:space="preserve">PRESTAR EL SERVICIO DE MANTENIMIENTO,  SOPORTE Y GARANTÍA DEL SOFTWARE DE COPIAS DE RESPALDO (DATA PROTECTOR) Y DE LOS DISPOSITIVOS HP  </t>
  </si>
  <si>
    <t>PRESTACIÓN DE SERVICIOS DE SOPORTE Y MANTENIMIENTO DEL DATA CENTER</t>
  </si>
  <si>
    <t>PRESTACIÓN DE SERVICIOS DE ARRENDAMIENTO DE COMPUTADORES PARA SATISFACER LAS NECESIDADES DE LOS FUNCIONARIOS DE LA FLA</t>
  </si>
  <si>
    <t>PROYECTO PORTALES RFID PARA BODEGAS DE BARRILES (I ETAPA)</t>
  </si>
  <si>
    <t>ADQUISICIÓN HERRAMIENTA DE SEGURIDAD DE LA INFORMACIÓN</t>
  </si>
  <si>
    <t>RENOVACIÓN HERRAMIENTA FILTRADO DE CONTENIDO- HERRAMIENTA DE SEGURIDAD PERIMETRAL Y FILTRADO DE CONTENIDO USD$ 5500 ASA CON FIREPOWER.  ASA 50515 O OPTENET (9660)</t>
  </si>
  <si>
    <t>SOPORTE Y  MANTENIMIENTO DE 4 LICENCIAS DE  VMWARE Y 1 LICENCIA DE VCENTER A PARTIR DE JULIO DE 2016 -SUSCRIPCIÓN DE SOPORTE Y MANTENIMIENTO DEL LICENCIAMIENTO DE SOFTWARE DE VIRTUALIZACIÓN POR 1 AÑO  (DE JULIO DE 2016  A JULIO  ), (SOSTENIBILIDAD)</t>
  </si>
  <si>
    <t>ACTUALIZACIÓN  SOPORTE Y MANTENIMIENTO HERRAMIENTA MONITOREO INFRAESTRUCTURA TECNOLÓGICA- ACTUALIZACIÓN DEL SOFTWARE (3 MÓDULOS), SOPORTE Y MANTENIMIENTO DE HERRAMIENTA DE MONITOREO DE INFRAESTRUCTURA TECNOLÓGICA (SOLAR WINDS) A 1 AÑO -(SOSTENIBILIDAD)</t>
  </si>
  <si>
    <t>ACTUALIZACIÓN, SOPORTE TÉCNICO, MANTENIMIENTO PREVENTIVO Y CORRECTIVO, Y GARANTÍA DE FABRICACIÓN PARA DISPOSITIVOS DE RED CISCO - CONTRATO MANTENIMIENTO Y SOPORTE DE LOS EQUIPOS CISCO, (SOSTENIBILIDAD)</t>
  </si>
  <si>
    <t>SUSCRIPCIÓN LICENCIAMIENTO DE CORREO EN LA NUBE (RENOVACIÓN POR UN AÑO) - SUSCRIPCIÓN POR UN AÑO DE 197 LICENCIAS DE CORREO EN LA NUBE A RAZÓN DE USD  7 MES  POR LICENCIA A UN TIPO DE CAMBIO $3000 -(SOSTENIBILIDAD)</t>
  </si>
  <si>
    <t>RENOVACIÓN LICENCIAS DE ANTIVIRUS - ACTUALIZACIÓN 280 LICENCIAS DE ANTIVIRUS ($58.000 C/U) MAS SERVICIOS DE INGENIERÍA  PARA ACTUALIZACIÓN DE MAQUINAS VIRTUALES.  INCLUYE LA   ADMINISTRACIÓN DE CONSOLA  8 X 5- X 12 MESES. (SOSTENIBILIDAD)</t>
  </si>
  <si>
    <t>RENOVACIÓN LICENCIA AUTO CAD</t>
  </si>
  <si>
    <t>LICENCIAMIENTO E IMPLEMENTACIÓN DE SOLUCIONES INFORMÁTICAS: PESADO DINÁMICO Y OPERADOR LOGÍSTICO DESARROLLO DISPOSITIVOS MÓVILES</t>
  </si>
  <si>
    <t>Contratar el suministro de tiquetes aéreos, regionales, nacionales e internacionales para los desplazamientos de los servidores públicos de la Secretaría de Gestión Humana</t>
  </si>
  <si>
    <t>Jorge O. Patiño Cardona</t>
  </si>
  <si>
    <t>Profesional universitario</t>
  </si>
  <si>
    <t>jorge.patino@antioquia.gov.co</t>
  </si>
  <si>
    <t xml:space="preserve"> </t>
  </si>
  <si>
    <t>Hernan Dario Tamayo Piedrahita</t>
  </si>
  <si>
    <t>Tecnica, Administrativa, Financiera, juridica y contable.</t>
  </si>
  <si>
    <t>Contratar los servicios de CONTAC CENTER para la Administración Departamental y de BPO (Bussiness Process Outsorsing) para la dirección de Pasaportes; de esta manera apoyar la actividad institucional  necesaria para el fortalecimiento  de las relaciones con la comunidad</t>
  </si>
  <si>
    <t>Fortalecimiento del Modelo integral de Atención a la ciudadanía</t>
  </si>
  <si>
    <t>Cumplimiento del enfoque al cliente frente a la dimensión de Adaptabilidad en el diagnóstico de la cultura organizacional</t>
  </si>
  <si>
    <t xml:space="preserve"> procesos del Sistema Integrado de Gestión articulados con la Misión, Visión y objetivos estrategicos de la entidad</t>
  </si>
  <si>
    <t>Fortalecimiento en la atención a la Ciudadania</t>
  </si>
  <si>
    <t>Erica Maria Tobon Rivera</t>
  </si>
  <si>
    <t xml:space="preserve">Elaboración de credenciales de identificación (carné)  con su correspondiente cinta bordada y accesorio porta escarapela </t>
  </si>
  <si>
    <t>Ingrid Rodriguez Cuellar</t>
  </si>
  <si>
    <t>Renovación de certificados al Sistema Integrado de Gestión, bajo los requisitos de las normas ISO 9001 y NTCGP 1000</t>
  </si>
  <si>
    <t>15 días hábiles</t>
  </si>
  <si>
    <t>Fortalecimiento y articulación entre el modelo de operación por procesos (Sistema Integrado de Gestión) y la estructura organizacional</t>
  </si>
  <si>
    <t>Organismos fortalecidos en la articulación del Modelo de Operación por Procesos y Estructura Organizacional del MECI: 2014 para el cumplimiento de la misión y los objetivos estratégicos.</t>
  </si>
  <si>
    <t>Fortalecimientodel  Sistema  Integrado de Gestión del Departamento de Antioqui</t>
  </si>
  <si>
    <t>22-2040</t>
  </si>
  <si>
    <t>Auditoría externa</t>
  </si>
  <si>
    <t>Lleny Sulaima Barrera Suárez</t>
  </si>
  <si>
    <t>Realizar auditorías internas de calidad, según las directrices del estándar para Auditorías NTC ISO 19011:2012. para determinar, en conjunto con el equipo auditor de la GOBERNACIÓN DE ANTIOQUIA,</t>
  </si>
  <si>
    <t>2 meses</t>
  </si>
  <si>
    <t>Realización del 5° Evento Académico del Sistema Integrado de Gestión</t>
  </si>
  <si>
    <t>Se realizará CDP para la Gerencia de Comunicaciones</t>
  </si>
  <si>
    <t>Realizar diagnóstico de la cultura organizacional de la gobernación de Antioquia, definiendo la cultura meta requerida, identificando las brechas existentes entre ambas realidades y proponiendo el plan de intervención para el cierre de las mismas.</t>
  </si>
  <si>
    <t>Componente 2 - Programa 1 Desarrollo del Capital Intelectual y Organizacional</t>
  </si>
  <si>
    <t>Adaptabilidad, Misión, Participación y Consistencia</t>
  </si>
  <si>
    <t xml:space="preserve">Fortalecimiento de la cultura y el cambio organizacional de la Gobernación de Antioquia,Medellin,Antioquia,occidente </t>
  </si>
  <si>
    <t>Seguimiento y medición del diagnóstico de la cultura organizacional</t>
  </si>
  <si>
    <t>Medición del Diagnóstico de la cultura organizacional</t>
  </si>
  <si>
    <t>Sandra Valencia Upegui</t>
  </si>
  <si>
    <t>Contratar el apoyo logístico, incluyendo el suministro de materiales pedagógicos y souvenirs necesarios  para realizar los eventos de cierre y graduacion de los diferentes procesos de fortalecimiento de competencias, gestion de la cultura y el cambio y gestion del conocimiento, establecidos en el plan de trabajo 2017.</t>
  </si>
  <si>
    <t xml:space="preserve">Fortalecimiento de las competencias laborales de los servidores públicos del departamento de Antioquia
Fortalecimiento de la cultura y el cambio organizacional de la Gobernación de Antioquia,Medellin,Antioquia,occidente 
Consolidación Modelo de Gestión de Conocimiento de la Gobernación de Antioquia </t>
  </si>
  <si>
    <t>100012001
100013001
100015001</t>
  </si>
  <si>
    <t>Fortalecimiento de las competencias de los servidores públicos.
Accciones para el cierre de brechas culturales.
Acciones para la gestión del cambio Organizacional.
Acciones que apalanquen las agendas de cambio institucional.</t>
  </si>
  <si>
    <t>Ceremonias de certificación en Competencias.
Piezas de reconocimiento.
Materiales de apoyo a talleres.
Refrigerios para los talleres de fortalecimiento en competencias y cierre de brechas culturales</t>
  </si>
  <si>
    <t>David Alejandro Ochoa </t>
  </si>
  <si>
    <t>Designar estudiantes para la realización de la práctica académica, con el fin de brindar apoyo a la gestión de la administración departamental (U. Privadas)</t>
  </si>
  <si>
    <t>Prácticas de Excelencia</t>
  </si>
  <si>
    <t>Plazas de práctica asignadas a los diferentes organismos de la Gobernación de Antioquia</t>
  </si>
  <si>
    <t>Fortalecimiento Incorporación de estudiantes en semestre de práctica que aporten al desarrollo de proyectos de corta duración para el fortalecimiento de los diferentes organismos y procesos institucionales.</t>
  </si>
  <si>
    <t>Estudiantes en práctica asignados a los diferentes proyectos y procesos de la entidad.</t>
  </si>
  <si>
    <t>Contratos de Prácticas con universidades privadas</t>
  </si>
  <si>
    <t>Diego Fernando Bedoya Gallo</t>
  </si>
  <si>
    <t>Designar estudiantes para la realización de la práctica académica, con el fin de brindar apoyo a la gestión de la administración departamental (U. Públicas)</t>
  </si>
  <si>
    <t>Contratos de Prácticas con universidades públicas</t>
  </si>
  <si>
    <t xml:space="preserve">Convenio Educativo Departamento de Antioquia ICETEX </t>
  </si>
  <si>
    <t>Gestión del Empleo Público</t>
  </si>
  <si>
    <t>Capacitación para el Fortalecimiento de la Gestión Institucional en Todo el Departamento de Antioquia</t>
  </si>
  <si>
    <t>Capacitación para el fortalecimiento de la gestión institucional</t>
  </si>
  <si>
    <t>02-0165</t>
  </si>
  <si>
    <t>Servidores públicos fortalecidos en sus competencias</t>
  </si>
  <si>
    <t>Servicios</t>
  </si>
  <si>
    <t>Beatriz Elena Restrepo Munera</t>
  </si>
  <si>
    <t>Contratar la logística necesaria para atender las actividades de bienestar, reinducción, seguridad y salud en el trabajo y clima organizacional dirigida a los servidores  públicos del Departamento de Antioquia</t>
  </si>
  <si>
    <t>Gestión de la Seguridad y Salud en el Trabajo</t>
  </si>
  <si>
    <t>Servidores Públicos intervenidos integralmente desde la seguridad y salud en el trabajo</t>
  </si>
  <si>
    <t>Mejoramiento de la Calidad de Vida de los servidores públicos y sus beneficiarios directos de la Gobernación de Antioquia</t>
  </si>
  <si>
    <t>01-0025</t>
  </si>
  <si>
    <t>Satisfacción de los servidores públicos departamentales</t>
  </si>
  <si>
    <t>servicios</t>
  </si>
  <si>
    <t>Diana Patricia Rua David</t>
  </si>
  <si>
    <t>Prestar servicios de formación y desarrollo deportivo a los servidores públicos adscritos al Departamento de Antioquia y sus beneficiarios directos</t>
  </si>
  <si>
    <t>Fortalecimiento del bienestar laboral y mejoramiento de la calidad de vida</t>
  </si>
  <si>
    <t>10-0022</t>
  </si>
  <si>
    <t>Beatriz Elena Rojas Soto</t>
  </si>
  <si>
    <t>Brindar cursos de capacitación informal, artes, oficios, recreación y deportes para los servidores públicos y sus beneficiarios directos en las modalidades de su preferencia</t>
  </si>
  <si>
    <t>Elvia María Ríos Izquierdo</t>
  </si>
  <si>
    <t>Realizar actividades recreativas para los servidores publicos departamentales y su grupo familiar</t>
  </si>
  <si>
    <t xml:space="preserve">Realizar cursos de formación musical para los hijos de los servidores públicos </t>
  </si>
  <si>
    <t>Prestar los servicios de capacitación informal, recreacion y mantenimiento fisico a los jubilados, pensionados y sus beneficiarios directos del Departamento de Antioquia</t>
  </si>
  <si>
    <t>10-0018</t>
  </si>
  <si>
    <t>Satisfacción de los pensionados departamentales</t>
  </si>
  <si>
    <t>Adquirir medicamentos, insumos hospitalarios y otros elementos para consultorio médico de primeros auxilios</t>
  </si>
  <si>
    <t>Implementación de la Seguridad y Salud en el Trabajo en la Gobernación de Antioquia</t>
  </si>
  <si>
    <t>Fortalecer la Seguridad y la Salud en el Trabajo</t>
  </si>
  <si>
    <t>Suministros</t>
  </si>
  <si>
    <t>Jaime Ignacio Gaviria C</t>
  </si>
  <si>
    <t>Contratación de exámenes médicos para servidores y contratistas independientes (semana de la salud ocupacional para CAD y todo el Departamento de Antioquia)</t>
  </si>
  <si>
    <t>Contratar el apoyo logístico necesario para atender las actividades de capacitación, seguridad y salud en el trabajo y clima organizacional dirigidas a los servidores públicos del Departamento de Antioquia del nivel central. (Semana de Seguridad y Salud en el trabajo)</t>
  </si>
  <si>
    <t>Roberto F Hernández Arboleda</t>
  </si>
  <si>
    <t>Realizar las evaluaciones médicas ocupacionales, la práctica de exámenes de laboratorio y la aplicación de vacunas, necesarias para el ingreso y las ayudas necesarias para el retiro, del servidor público departamental.</t>
  </si>
  <si>
    <t>Contratar los servicios de un operador logístico que facilite la asistencia de los servidores del Departamento de Antioquia a los diversos seminarios, talleres, congresos, simposios y demás eventos académicos que sean de interés para la entidad</t>
  </si>
  <si>
    <t>Fortalecer las competencias de los servidores públicos departamentales</t>
  </si>
  <si>
    <t>10-0021</t>
  </si>
  <si>
    <t>Capacitación para el Fortalecimiento Institucional</t>
  </si>
  <si>
    <t>John Fredy Henao Henao</t>
  </si>
  <si>
    <t>Suministrar los servicios de apoyo logístico necesarios para la realización de los programas de intervención, y prevención de los riesgos psicosociales y el clima laboral a los servidores publicos del departamento de Antioquia.</t>
  </si>
  <si>
    <t>Liliana Soto Velásquez</t>
  </si>
  <si>
    <t>Diseño e implementación de un ambiente virtual de aprendizaje para plataforma Moodle de los procesos de formación en temas propios de los conocimientos, habilidades valores y actitudes de los Servidores Públicos de la Gobernación de Antioquia</t>
  </si>
  <si>
    <t>Capacitación, formación y entrenamiento para los servidores públicos departamentales</t>
  </si>
  <si>
    <t>07-0045</t>
  </si>
  <si>
    <t>Luney Rocio Serna</t>
  </si>
  <si>
    <t>Compra de elementos personales de protección y de desinfectantes de manosmpara la implementacion del programa de buenas prarcticas de higiene</t>
  </si>
  <si>
    <t>Mejoramiento del ambiente de trabajo</t>
  </si>
  <si>
    <t>44121600 </t>
  </si>
  <si>
    <t>Adquirir sillas ergonómicas, que permitan atender las necesidades y la prevención de lesiones osteomusculares de algunos servidores públicos que lo requieran, para el buen desarrollo en su puesto de trabajo</t>
  </si>
  <si>
    <t xml:space="preserve">Se realizará CDP para la Secretaria General </t>
  </si>
  <si>
    <t>Bienes</t>
  </si>
  <si>
    <t>Realizar eventos culturales, de esparcimiento, religiosos y/o de capacitación en fechas especiales, para los servidores públicos departamentales</t>
  </si>
  <si>
    <t>Facilitar la logística necesaria para la celebración del día internacional de la niñez y la recreación y el día de la juventud</t>
  </si>
  <si>
    <t>Personas atendidas en los programas de bienestar laboral y calidad de vida</t>
  </si>
  <si>
    <t>Adquirir los bienes y servicios necesarios para la realización del pregón navideño y la caja navideña en la Gobernación de Antioquia</t>
  </si>
  <si>
    <t>Contratar la logística necesaria para la realización del evento de reconocimiento de los talentos de las servidoras y servidores de la administración departamental</t>
  </si>
  <si>
    <t>10-0024</t>
  </si>
  <si>
    <t>Sistematización de las historias clínicas ocupacionales y la administración electrónica de sus documentos.</t>
  </si>
  <si>
    <t>Modernización Administrativa</t>
  </si>
  <si>
    <t>Francisco Guillermo Castro Salazar</t>
  </si>
  <si>
    <t>Suministrar los servicios de apoyo logístico necesarios para la realización de los programas de Mejoramiento de la Calidad de Vidad de los servidores públicos y sus beneficiarios directos de la Gobernación de Antioquia</t>
  </si>
  <si>
    <t>Suministrar los servicios de apoyo logístico necesarios para la realización de los programas de Seguridad y Salud en el trabajo de los servidores públicos departamentales</t>
  </si>
  <si>
    <t>Roberto Fernándo Hernández Arboleda</t>
  </si>
  <si>
    <t>Prestar el servicio de soporte, mantenimiento y actualización del software Kactus-HR, para la gestión de nómina y recursos humanos.</t>
  </si>
  <si>
    <t>Fortalecimiento de las TIC en la Administración Departamental</t>
  </si>
  <si>
    <t>Soluciones Informáticas intervenidas y cumpliendo las políticas  informáticas**</t>
  </si>
  <si>
    <t>Fortalecimiento de las tecnologías de información y comunicaciones TIC</t>
  </si>
  <si>
    <t>22-0080</t>
  </si>
  <si>
    <t>Intervenir  soluciones informáticas</t>
  </si>
  <si>
    <t>Doris Elena Palacio Ramírez</t>
  </si>
  <si>
    <t>Prestar el servicio de soporte, mantenimiento y actualización del software SISCUOTAS, para la administración de las cuotas partes jubilatorias por cobrar y por pagar del Departamento de Antioquia</t>
  </si>
  <si>
    <t>Software de respaldo NetBackup. Servicios de renovación  y actualización</t>
  </si>
  <si>
    <t>Jaime Alberto Vásquez</t>
  </si>
  <si>
    <t>G+ (actualización, soporte y mantenimiento),  Secretaría de Gestión Humana</t>
  </si>
  <si>
    <t>Luz Amanda Ramirez Otalvaro</t>
  </si>
  <si>
    <t>ARANDA (actualización, soporte y mantenimiento), Secretaría de Gestión Humana</t>
  </si>
  <si>
    <t>Natalia Catro Restrepo</t>
  </si>
  <si>
    <t>Mesa de servicios TI - Call Center (Contratación de personal)</t>
  </si>
  <si>
    <t>Soluciones de Tecnología de información y comunicaciones por demanda incorporadas</t>
  </si>
  <si>
    <t>Incorporar soluciones informáticas</t>
  </si>
  <si>
    <t>Diana Patricia Perez Balndon</t>
  </si>
  <si>
    <t>Servicio de recepción, transporte, entrega, almacenamiento y custodia de la información corporativa almacenada en medios magnéticos y otros dispositivos de la Gobernación de Antioquia</t>
  </si>
  <si>
    <t>Mantenimiento a la plataforma tecnológica HP de la Administración Departamental para equipos de Cómputo: Servidores, Almacenamiento y Librería</t>
  </si>
  <si>
    <t>Orlando Diaz Sanchez</t>
  </si>
  <si>
    <t>Realizar cursos de capacitación informal, artes, oficios, recreación y deportes para los Servidores Públicos Departamentales y sus beneficiarios directos.</t>
  </si>
  <si>
    <t>SI</t>
  </si>
  <si>
    <t>Aprobadas</t>
  </si>
  <si>
    <t>Prestar los Servicios NO contemplados en el Plan Obligatorio de Salud, mediante un plan complementario para el trabajador oficial y su núcleo familiar.</t>
  </si>
  <si>
    <t>Francisco Guillermo Castro</t>
  </si>
  <si>
    <t>Prestar los servicios de atención y prevención de accidentes de trabajo y enfermedades laborales (ATEL) de empleados, trabajadores, estudiantes en práctica y contratistas independientes clasificados en riesgo 4 y 5 conforme a lo dispuesto en la ley 1562 de 2012, de la administración departamental.</t>
  </si>
  <si>
    <t>Suministro de equipos técnicos y audiovisuales, para la registraduría nacional de estado civil.</t>
  </si>
  <si>
    <t xml:space="preserve">AICARDO ANTONIO URREGO UISUGA  </t>
  </si>
  <si>
    <t>Director de apoyo institucional</t>
  </si>
  <si>
    <t>3838350</t>
  </si>
  <si>
    <t>aicardo.urrego@antioquia.gov.co</t>
  </si>
  <si>
    <t>FUNCIONAMIENTO</t>
  </si>
  <si>
    <t>Convenio de asociación para aunar esfuerzos con el fin de realizar acciones que fortalezcan el Sistema de Responsabilidad Penal para Adolescentes, correspondiente al Departamento de Antioquia, mediante la financiación de cupos en el Centro Acogida</t>
  </si>
  <si>
    <t>3838351</t>
  </si>
  <si>
    <t>ANTIOQUIA CONVIVE Y ES JUSTA</t>
  </si>
  <si>
    <t>Cupos para la atención de adolescentes infractores de la Ley Penal pagados.</t>
  </si>
  <si>
    <t>Fortalecimiento del sistema de responsabilidad penal para adolescentes en todo el Departamento de Antioquia.</t>
  </si>
  <si>
    <t>09 - 2055</t>
  </si>
  <si>
    <t>Establecer procesos de atención a los adolescentes infractores generando cupos para su establecimiento penitenciario.</t>
  </si>
  <si>
    <t>Convenio interadministrativo de asociación con el fin de aunar esfuerzos para ayudar  las comisarias, inspecciones y con el equipo psicosocial en los  municipios del Departamento de Antioquia.</t>
  </si>
  <si>
    <t>3838352</t>
  </si>
  <si>
    <t>Casas de Justicia, Inspecciones de Policía, Comisarías de Familia, Puntos de Atención para la Conciliación en Equidad y Centros de Paz adecuados.  Comisarías de Familia, Puntos de Atención para la Conciliación en Equidad,  Centros Transitorios y Centros de Atención Especializados del Sistema de Responsabilidad Penal para Adolescentes, centros de reclusión para adultos y Centros de Paz dotados.</t>
  </si>
  <si>
    <t>Fortalecimiento de las instituciones que brindan servicio de justicia formal y mecanismos alternativos de solución de conflictos Departamento de Antioquia</t>
  </si>
  <si>
    <t>09 - 2052</t>
  </si>
  <si>
    <t>Suministro, dotación y articulación de los procesos de atención a la población.</t>
  </si>
  <si>
    <t>Suministro de equipos técnicos y mobiliario para las casas de justicia, inspectores y comisarios de familias</t>
  </si>
  <si>
    <t xml:space="preserve">Casas de Justicia construidas y/o dotadas.  Jornadas de casa de justicia móvil, realizadas.
</t>
  </si>
  <si>
    <t>Casas de Justicia construidas y/o dotadas.  Jornadas de casa de justicia móvil, realizadas.</t>
  </si>
  <si>
    <t>Servicio de transporte terrestre para la registraduría nacional del estado civil y Organismos de Justicia</t>
  </si>
  <si>
    <t>Servicio de alimentación  a la registraduría nacional del estado civil y Organismos de Justicia</t>
  </si>
  <si>
    <t xml:space="preserve">dos meses  </t>
  </si>
  <si>
    <t>Capacitación, comisarios inspectores y conciliadores en equidad, persones</t>
  </si>
  <si>
    <t>3838353</t>
  </si>
  <si>
    <t xml:space="preserve">Casas de Justicia, Inspecciones de Policía, Comisarías de Familia, Puntos de Atención para la Conciliación en Equidad y Centros de Paz adecuados.  Comisarías de Familia, Puntos de Atención para la Conciliación en Equidad,  Centros Transitorios y Centros de Atención Especializados del Sistema de Responsabilidad Penal para Adolescentes, centros de reclusión para adultos y Centros de Paz dotados.
</t>
  </si>
  <si>
    <t>Comisarías de Familia, Puntos de Atención para la Conciliación en Equidad,  Centros Transitorios y Centros de Atención Especializados del Sistema de Responsabilidad Penal para Adolescentes, centros de reclusión para adultos y Centros de Paz dotados. Planes de trabajo para el acompañamiento técnico ejecutados.</t>
  </si>
  <si>
    <t>Dotación y capacitación de los cuerpos de bomberos del departamento de Antioquia</t>
  </si>
  <si>
    <t>3838354</t>
  </si>
  <si>
    <t>SISTEMA DEPARTAMENTAL DE BOMBEROS</t>
  </si>
  <si>
    <t xml:space="preserve">Vehículos contra incendios y rescate entregados. Kits de dotación de msquinaria y equipo, elementos de protección peesonal y bioseguridad entregados. Cuerpos de Bomberos tecnificados y capacitados 
</t>
  </si>
  <si>
    <t>Fortalecimiento tecnológico, administrativo y operativo de forma permanente a los cuerpos de bomberos del Departamento de Antioquia.</t>
  </si>
  <si>
    <t>23 - 0007</t>
  </si>
  <si>
    <t xml:space="preserve">Acciones de difusión para dar a conocer la normatividad y formas de eliminación de las barreras de acceso a la justifica y la formación y elección de jueces de paz y conciliadores de equidad, para el mejoramiento de la convivencia ciudadana. </t>
  </si>
  <si>
    <t>92000000!</t>
  </si>
  <si>
    <t xml:space="preserve">Convenio interadministrativo de asociación  para satisfacer las necesidades de regulación del tránsito y transporte para la aplicación de la normatividad e implementación de actividades de prevención vial </t>
  </si>
  <si>
    <t>CARLOS ALBERTO MOLINA GÓMEZ</t>
  </si>
  <si>
    <t>Director de tránsito departamental</t>
  </si>
  <si>
    <t> carlos.molina@antioquia.gov.co</t>
  </si>
  <si>
    <t>MOVILIDAD SEGURA EN EL DEPARTAMENTO DE ANTIOQUIA</t>
  </si>
  <si>
    <t xml:space="preserve">Secretaría de Movilidad y Seguridad Vial del Departamento de Antioquia creada. Instituciones educativas con acciones en prevención y educación vial, implementada. Política pública formulada e  implementada. Municipios adscritos al convenio de regulación y control.
</t>
  </si>
  <si>
    <t>Implementación de política de seguridad vial para el Departamento de Antioquia</t>
  </si>
  <si>
    <t>08 - 2038</t>
  </si>
  <si>
    <t>Adquisición de formularios de IPAT (Informe por accidente de Tránsito), Comprenderás</t>
  </si>
  <si>
    <t xml:space="preserve">3 Meses </t>
  </si>
  <si>
    <t>Paquete de Herramientas Tecnológicas de Control Vial con  Vehículos Aéreos No Tripulados (VANT – Drones) Vigilancia Satelital y Circuitos De Foto detección instalado y en operación.</t>
  </si>
  <si>
    <t>Vehículos contra incendios y rescate entregados. Kits de dotación de maquinaria y equipo, elementos de protección personal y bioseguridad entregados. Cuerpos de Bomberos tecnificados y capacitados</t>
  </si>
  <si>
    <t>Adquisición de material didáctico y pedagógico para campañas  de Seguridad vial : Pistas   de transito infantil, juegos didácticos, cartillas infantiles y plegables</t>
  </si>
  <si>
    <t xml:space="preserve">Instituciones educativas con acciones en prevención y educación vial, implementada. Sistema inteligente de información multisectorial implementado y en operación
</t>
  </si>
  <si>
    <t>9 - 2038</t>
  </si>
  <si>
    <t>Secretaría de Movilidad y Seguridad Vial del Departamento de Antioquia creada. Instituciones educativas con acciones en prevención y educación vial, implementada. Política pública formulada e  implementada. Municipios adscritos al convenio de regulación y control.</t>
  </si>
  <si>
    <t>45121500
47131700</t>
  </si>
  <si>
    <t>Dotación para la policía necesaria para el desempeño de sus funciones compuesta de bolsas de embalaje, guantes de lates, cámara fotográfica, chaquetas, impermeables y otros.).</t>
  </si>
  <si>
    <t>Dotación para los nuevos guías de seguridad vial a Municipios del Convenio.</t>
  </si>
  <si>
    <t xml:space="preserve">Municipios sin organismos de tránsito con Programas Integrales en Seguridad Vial socializados </t>
  </si>
  <si>
    <t>Fortalecimiento Institucional en Transporte y Transito en el Departamento de Antioquia</t>
  </si>
  <si>
    <t>080003</t>
  </si>
  <si>
    <t>Instituciones educativas con acciones en prevención y educación vial, implementada. Sistema inteligente de información multisectorial implementado y en operación</t>
  </si>
  <si>
    <t>Adquisición de 5 Huelleros  para la Dirección  Departamental de Transporte y Transito que le permita interactuar con el Registro Único Nacional de Transito RUNT</t>
  </si>
  <si>
    <t>080004</t>
  </si>
  <si>
    <t>Servicio para dar soporte técnico de póliza y actualización del Software de información  QX TRANSITO liberadas por QUIPUX S.A.S.</t>
  </si>
  <si>
    <t>1 año</t>
  </si>
  <si>
    <t>Sistema inteligente de información multisectorial implementado y en operación</t>
  </si>
  <si>
    <t>Implementación de la política pública de Seguridad vial para el Departamento de Antioquia.</t>
  </si>
  <si>
    <t>Compra de certificados de firma digital para la Dirección Departamental de Tránsito y Transporte de Antioquia</t>
  </si>
  <si>
    <t>10 - 2038</t>
  </si>
  <si>
    <t>Convenio interadministrativo de asociación con el fin de aunar esfuerzos para buscar estrategias que permitan realizar actividades de regulación vial en municipios del Departamento de Antioquia.</t>
  </si>
  <si>
    <t xml:space="preserve">Municipios sin organismos de tránsito con Programas Integrales en Seguridad Vial socializados. Instituciones educativas con acciones en prevención y educación vial, implementada.
</t>
  </si>
  <si>
    <t>Adquisión de dotación  tecnológica y mobiliario para  Fuerza Pública y organismos de seguridad y justicia en Antioquia</t>
  </si>
  <si>
    <t xml:space="preserve">ALEX FLORES GARCÍA  </t>
  </si>
  <si>
    <t xml:space="preserve">Subsecretario de seguridad y convivencia ciudadana </t>
  </si>
  <si>
    <t>3838932</t>
  </si>
  <si>
    <t>alex.florez@antioquia.gov.co</t>
  </si>
  <si>
    <t>SEGURIDAD Y ORDEN PÚBLICO</t>
  </si>
  <si>
    <t>Organismos de Seguridad y Fuerza Pública, Fortalecidos y DotadosOrganismos de Seguridad y Fuerza Pública, Fortalecidos y Dotados</t>
  </si>
  <si>
    <t>Apoyo en su logística e inteligencia a la fuerza pública y organismos de seguridad en Antioquia.</t>
  </si>
  <si>
    <t>221002</t>
  </si>
  <si>
    <t>Fortalecimiento de la seguridad y el orden público.</t>
  </si>
  <si>
    <t>72101500
72102900</t>
  </si>
  <si>
    <t xml:space="preserve"> Construcción y mejoramiento  de sedes de la fuerza pública y organismos de seguridad en Antioquia </t>
  </si>
  <si>
    <t>3838864</t>
  </si>
  <si>
    <t xml:space="preserve">Sedes de la fuerza pública y organismos de seguridad, adecuados y construidos 
</t>
  </si>
  <si>
    <t xml:space="preserve">Construcción, mejoramiento y dotación de sedes de la fuerza pública y organismos de seguridad en Antioquia </t>
  </si>
  <si>
    <t>081002</t>
  </si>
  <si>
    <t>Municipios sin organismos de tránsito con Programas Integrales en Seguridad Vial socializados. Instituciones educativas con acciones en prevención y educación vial, implementada.</t>
  </si>
  <si>
    <t>INTERVENTORÍA Obra mejoramiento y dotación de sedes de Fuerza Pública y Organismos de Seguridad</t>
  </si>
  <si>
    <t>081003</t>
  </si>
  <si>
    <t>Organismos de Seguridad y Fuerza Pública, Fortalecidos y Dotados Organismos de Seguridad y Fuerza Pública, Fortalecidos y Dotados</t>
  </si>
  <si>
    <t xml:space="preserve">Mejoramiento y dotación de sedes de la fuerza pública y organismos de seguridad en Antioquia </t>
  </si>
  <si>
    <t xml:space="preserve">Sedes de la fuerza pública y organismos de seguridad, adecuados y construidos </t>
  </si>
  <si>
    <t>Prestación de servicios de instalación de la infraestructura tecnológica, mantenimiento, actualización y soporte de la plataforma Seguridad en Línea</t>
  </si>
  <si>
    <t>3838333</t>
  </si>
  <si>
    <t xml:space="preserve">Observatorios del delito o de seguridad para monitorear y definir acciones de mejora en las condiciones de seguridad y convivencia. Municipios con sistemas de recepción de denuncias en línea funcionando
</t>
  </si>
  <si>
    <t>Implementación tecnologías y sistemas de información para la seguridad y convivencia Departamento de Antioquia.</t>
  </si>
  <si>
    <t>082130</t>
  </si>
  <si>
    <t>25101500
25101600
25101700</t>
  </si>
  <si>
    <t xml:space="preserve">Adquisición de dotación de movilidad (vehículos, motos y lanchas) para Fuerza Pública y organismos  de seguridad y justicia en el Departamento de Antioquia </t>
  </si>
  <si>
    <t xml:space="preserve">Suministro de combustible para la fuerza pública y los organismos s de Seguridad y Justicia en el Departamento de Antioquia </t>
  </si>
  <si>
    <t>Observatorios del delito o de seguridad para monitorear y definir acciones de mejora en las condiciones de seguridad y convivencia. Municipios con sistemas de recepción de denuncias en línea funcionando</t>
  </si>
  <si>
    <t>46171622</t>
  </si>
  <si>
    <t>Implementación, ampliación y modernización de los Circuitos Cerrados de Televisión en los municipios del departamento</t>
  </si>
  <si>
    <t xml:space="preserve">Servicio de transporte terrestre para la Secretaría de Gobierno, Fuerza Pública, Policía Nacional, Organismos de Justicia </t>
  </si>
  <si>
    <t>3838302</t>
  </si>
  <si>
    <t>93151500</t>
  </si>
  <si>
    <t>Contrato de mandato bajo la modalidad de administración de delegada de recursos para la entrega de recompensas de incentivos por colaboración de la justicia, la seguridad y la convivencia pacífica de la ciudadanía en el Departamento de Antioquia</t>
  </si>
  <si>
    <t>24141500
40111700</t>
  </si>
  <si>
    <t>Suministro de repuestos y mantenimiento del parque automotor y naves del Ejército Nacional, Policía Nacional y Armada con Jurisdicción en el Departamento de Antioquia</t>
  </si>
  <si>
    <t>Pago de servicios públicos y esquema para la seguridad en el Departamento</t>
  </si>
  <si>
    <t>Suministro de víveres para los organismos de seguridad y justicia</t>
  </si>
  <si>
    <t>CONTRATO INTERADMINISTRATIVO PARA BRINDAR APOYO en el Mantenimiento Batallón de Operaciones Especiales del Ejército Nacional</t>
  </si>
  <si>
    <t>43211504</t>
  </si>
  <si>
    <t>Contrato para la prestación del servicio de PDA (Personal Digital Asistente o ayudante personal digital) con tecnología IDEN en el Departamento de Antioquia”</t>
  </si>
  <si>
    <t xml:space="preserve">Adquisición de 20 tables y 2 impresoras </t>
  </si>
  <si>
    <t xml:space="preserve">11 meses </t>
  </si>
  <si>
    <t>3838933</t>
  </si>
  <si>
    <t>Contrato interadministrativo HOMO: Asistencia, promoción, prevención y protección de los derechos humanos y la aplicación de DIH en el Departamento de Antioquia</t>
  </si>
  <si>
    <t>3838934</t>
  </si>
  <si>
    <t>DERECHOS HUMANOS Y DERECHO INTERNACIONAL HUMANITARIO</t>
  </si>
  <si>
    <t xml:space="preserve">Mesas Técnicas de Trabajo en Derechos Humanos (DDHH), con planes de Acción implementados. Municipios fortalecidos para la atención a la población afectada, con la estrategia de promotores de Derechos Humanos (DDHH), Derecho Internacional Humanitario (DIH) y Víctimas. Estrategias comunicacionales para la difusión, reconocimiento, protección, defensa y garantía de los Derechoas Humanos (DDHH) y la resolución pacífica de conflictos.
</t>
  </si>
  <si>
    <t xml:space="preserve">Asistencia desarrollar procesos de promoción, prevención y protección de los derechos humanos y la aplicación del derecho internacional humanitario en el Departamento de Antioquia. </t>
  </si>
  <si>
    <t>082128</t>
  </si>
  <si>
    <t>Promoción, prevención y protección de los Derechos Humanos (DDHH) y Derecho Internacional Humanitario (DIH).</t>
  </si>
  <si>
    <t>Contrato interadministrativo HOMO: Asistencia, promoción, prevención y protección de los derechos humanos y atención a la población víctima del conflicto armado en Antioquia</t>
  </si>
  <si>
    <t>3838935</t>
  </si>
  <si>
    <t xml:space="preserve">Plan de Acción Territorial Departamental ajustado e implementado. Municipios asesorados y acompañados para el fortalecimiento de la participación de las víctimas.
</t>
  </si>
  <si>
    <t>Asistencia, promoción, prevención y protección de los derechos humanos y atención a población víctima del conflicto armado Antioquia.</t>
  </si>
  <si>
    <t>082006</t>
  </si>
  <si>
    <t>Protección, restablecimiento de los derechos y reparación individual y colectiva a las víctimas del conflicto armado</t>
  </si>
  <si>
    <t>Contrato interadministrativo para el proyecto de Minas antipersonales.</t>
  </si>
  <si>
    <t>3838936</t>
  </si>
  <si>
    <t xml:space="preserve">Grupos de desminado (militar o humanitaria por civiles o militares), para mitigar el riesgo dotados y fortalecidos. Víctimas de Minas Antipersonal (MAP), (MUSE) y (AEI) caracterizadas. Estrategia de educación en el riesgo de minas antipersonal y comportamientos seguros.
</t>
  </si>
  <si>
    <t>Apoyo a la acción integral contra minas antipersonal, munición sin explotar y artefactos explosivos improvisados en 31 Municipios del Departamento de Antioquia.</t>
  </si>
  <si>
    <t>220075</t>
  </si>
  <si>
    <t>Mesas Técnicas de Trabajo en Derechos Humanos (DDHH), con planes de Acción implementados. Municipios fortalecidos para la atención a la población afectada, con la estrategia de promotores de Derechos Humanos (DDHH), Derecho Internacional Humanitario (DIH) y Víctimas. Estrategias comunicacionales para la difusión, reconocimiento, protección, defensa y garantía de los Derechos Humanos (DDHH) y la resolución pacífica de conflictos.</t>
  </si>
  <si>
    <t>Acción Integral contra Minas Antipersonal (MAP), Munición sin Explotar (MUSE) y Artefactos Explosivos Improvisados (AEI)</t>
  </si>
  <si>
    <t xml:space="preserve">Vice alcaldías- promotores de seguridad en los Municipios del Departamento de Antioquia territorios </t>
  </si>
  <si>
    <t xml:space="preserve">Municipios con implementación de estrategias de prevención y promoción de justicia, seguridad y orden público. Municipios con estrategias de restablecimiento y reparación ciudadana. Municipios con Plan Integral de Seguridad y Convivencia Ciudadana PISCC formulados e implementados 
</t>
  </si>
  <si>
    <t>Apoyo al diseño e implementación de programas municipales para la prevención de la violencia y promoción de la convivencia en el Departamento de Antioquia</t>
  </si>
  <si>
    <t>082080</t>
  </si>
  <si>
    <t>Plan de Acción Territorial Departamental ajustado e implementado. Municipios asesorados y acompañados para el fortalecimiento de la participación de las víctimas.</t>
  </si>
  <si>
    <t>Fortalecimiento a la Seguridad y Orden Público</t>
  </si>
  <si>
    <t xml:space="preserve">Proyecto Interadministrativo para el proyecto del sistema intercambio de información </t>
  </si>
  <si>
    <t>3838937</t>
  </si>
  <si>
    <t>Sistema de intercambio de información implementado</t>
  </si>
  <si>
    <t>Implementación de un sistema de intercambio de información para el seguimiento a procesos de restitución de tierras despojadas y abandonadas en el Departamento de Antioquia.</t>
  </si>
  <si>
    <t>1440061</t>
  </si>
  <si>
    <t>Grupos de desminado (militar o humanitaria por civiles o militares), para mitigar el riesgo dotados y fortalecidos. Víctimas de Minas Antipersonal (MAP), (MUSE) y (AEI) caracterizadas. Estrategia de educación en el riesgo de minas antipersonal y comportamientos seguros.</t>
  </si>
  <si>
    <t>Seguimiento a procesos de restitución de tierras despojadas y abandonadas en el Departamento</t>
  </si>
  <si>
    <t>43212111</t>
  </si>
  <si>
    <t xml:space="preserve">Compra de tiquetes aéreos par los funcionarios de la Secretaría de Gobierno </t>
  </si>
  <si>
    <t>11 Meses</t>
  </si>
  <si>
    <t>VICTORIA EUGENIA RAMIREZ</t>
  </si>
  <si>
    <t>Secretaria de Gobierno</t>
  </si>
  <si>
    <t>victoria.ramirez@antioquia.gov.co</t>
  </si>
  <si>
    <t xml:space="preserve"> FUNCIONAMIENTO</t>
  </si>
  <si>
    <t>PRESTAR EL SERVICIO DE ADMINISTRACIÓN Y OPERACIÓN DE MAQUINARIA PARA EL DEPARTAMENTO DE ANTIOQUIA</t>
  </si>
  <si>
    <t>Lucas Jaramillo Cadavid</t>
  </si>
  <si>
    <t>Director</t>
  </si>
  <si>
    <t>3835336-3837976</t>
  </si>
  <si>
    <t>Lucas.Jaramillo@antioquia.gov.co</t>
  </si>
  <si>
    <t>Mantenimiento, mejoramiento y/o rehabilitación de la RVS</t>
  </si>
  <si>
    <t>km de vías de la RVS mantenidas, mejoradas y/o rehabilitadas en afirmado (31050305),
km de vías de la RVS mantenidas, mejoradas y/o rehabilitadas en pavimento (31050306).</t>
  </si>
  <si>
    <t>Conservación de la transitabilidad en vías en el Departamento</t>
  </si>
  <si>
    <t>Vías atendidas o mantenidas</t>
  </si>
  <si>
    <t>Kit maquinaria restaurar transitabilidad,
Fortalecimiento Institucional</t>
  </si>
  <si>
    <t xml:space="preserve">Libardo Augusto Rico Giraldo </t>
  </si>
  <si>
    <t>Supervisión técnica, ambiental, jurídica, administrativa, contable y/o financiera</t>
  </si>
  <si>
    <t xml:space="preserve">AMPLIACIÓN, RECTIFICACIÓN Y PAVIMENTACIÓN DE LA VÍA ANORÍ - EL LIMÓN EN LA SUBREGIÓN NORDESTE DEL DEPARTAMENTO DE ANTIOQUIA
Nota: El objeto figura en la planeación de la contratación de 2017 por tratarse de la vigencia futura 2017 del contrato que fue adjudicado el 18/11/2016 
</t>
  </si>
  <si>
    <t>22 meses</t>
  </si>
  <si>
    <t>Pavimentación de la Red Vial Secundaria (RVS)</t>
  </si>
  <si>
    <t>Kilómetros de Vías de la RVS pavimentadas (31050101)</t>
  </si>
  <si>
    <t>Construcción y pavimentación de vías en la Red Vial Secundaria RVS en el Departamento de Antioquia</t>
  </si>
  <si>
    <t>Red vial pavimentada</t>
  </si>
  <si>
    <t>Pavimentación El Limón-Anorí,
Fortalecimiento Institucional.</t>
  </si>
  <si>
    <t>María del Rosario Palacio Sánchez/Interventoría Externa</t>
  </si>
  <si>
    <t>Interventoría técnica, ambiental, jurídica, administrativa, contable y/o financiera</t>
  </si>
  <si>
    <t xml:space="preserve">INTERVENTORÍA TÉCNICA, AMBIENTAL, ADMINISTRATIVA, FINANCIERA Y LEGAL PARA LA AMPLIACIÓN, RECTIFICACIÓN Y PAVIMENTACIÓN DE LA VÍA ANORÍ - EL LIMÓN EN LA SUBREGIÓN NORDESTE DEL DEPARTAMENTO DE ANTIOQUIA
Nota: El objeto figura en la planeación de la contratación de 2017 por tratarse de la vigencia futura 2017 del contrato que fue adjudicado el 26/12/2016 </t>
  </si>
  <si>
    <t>24 meses</t>
  </si>
  <si>
    <t>Pavimentación El Limón-Anorí</t>
  </si>
  <si>
    <t xml:space="preserve">María del Rosario Palacio Sánchez </t>
  </si>
  <si>
    <t>CONSTRUCCIÓN, REHABILITACIÓN, MANTENIMIENTO, REPARACIÓN Y OBRAS DE PROTECCIÓN DE PUENTES EN LA RED VIAL EN EL DEPARTAMENTO DE ANTIOQUIA.</t>
  </si>
  <si>
    <t>Recursos de crédito</t>
  </si>
  <si>
    <t>Puente en RVS construidos (31050301),
Puentes RVS construidos, rehabilitados y/o mantenidos (31050302).</t>
  </si>
  <si>
    <t>Construcción y/o mejoramiento de puentes en la RVS</t>
  </si>
  <si>
    <t>Puentes en la RVS construídos</t>
  </si>
  <si>
    <t>Construcción puentes,
Interventoría a la construcción,
Mantenimiento puentes,
Interventoría al mantenimiento.</t>
  </si>
  <si>
    <t>Juan Fernando Franco Uribe/Interventoría Externa</t>
  </si>
  <si>
    <t xml:space="preserve">INTERVENTORÍA TECNICA, ADMINISTRATIVA, AMBIENTAL, FINANCIERA Y LEGAL PARA LA EJECUCIÓN DE LAS OBRAS NECESARIAS PARA LA CONSTRUCCIÓN, REHABILITACIÓN, MANTENIMIENTO Y OBRAS DE PROTECCIÓN DE PUENTES EN LA RED VIAL EN EL DEPARTAMENTO DE ANTIOQUIA
</t>
  </si>
  <si>
    <t>Juan Fernando Franco Uribe</t>
  </si>
  <si>
    <t xml:space="preserve">72141003; 72141106 
</t>
  </si>
  <si>
    <t>MEJORAMIENTO, REHABILITACIÓN Y MANTENIMIENTO DE LAS VÍAS DE INFLUENCIA DEL PEAJE DE PAJARITO EN LA SUBREGIÓN NORTE DEL DEPARTAMENTO DE ANTIOQUIA</t>
  </si>
  <si>
    <t>km de vías de la RVS mantenidas, mejoradas y/o rehabilitadas en afirmado (31050305,)
km de vías de la RVS mantenidas, mejoradas y/o rehabilitadas en pavimento (31050306)</t>
  </si>
  <si>
    <t>Rehabilitación y mantenimiento de vías específicas con recursos del peaje Pajarito en la Subregión Norte del Departamento de Antioquia</t>
  </si>
  <si>
    <t>Red vial rehabilitada y mantenida</t>
  </si>
  <si>
    <t>Mejoramiento de vías,
Programa de mantenimiento rutinario</t>
  </si>
  <si>
    <t>Margarita María Gil Quintero/Interventoría Externa</t>
  </si>
  <si>
    <t xml:space="preserve">INTERVENTORÍA TECNICA, ADMINISTRATIVA, AMBIENTAL, FINANCIERA Y LEGAL PARA EL MEJORAMIENTO, REHABILITACIÓN Y MANTENIMIENTO DE LAS VÍAS DE INFLUENCIA DEL PEAJE DE PAJARITO EN LA SUBREGIÓN NORTE DEL DEPARTAMENTO DE ANTIOQUIA.  </t>
  </si>
  <si>
    <t>Margarita María Gil Quintero</t>
  </si>
  <si>
    <t>MEJORAMIENTO, REHABILITACIÓN Y MANTENIMIENTO DE LAS VÍAS EN LAS SUBREGIONES NORTE Y BAJO CAUCA DEL DEPARTAMENTO DE ANTIOQUIA, SE EXCLUYEN LAS VÍAS DE INFLUENCIA DEL PEAJE DE PAJARITO EN LA SUBREGIÓN NORTE</t>
  </si>
  <si>
    <t>Puntos críticos de la RVS intervenidos (31050303),
km de vías de la RVS mantenidas, mejoradas y/o rehabilitadas en afirmado  (31050305), 
km de vías de la RVS mantenidas, mejoradas y/o rehabilitadas en pavimento (31050306)</t>
  </si>
  <si>
    <t>Mantenimiento y Mejoramiento de la RVS en Antioquia</t>
  </si>
  <si>
    <t>Mantenimiento rutinario,
Intervención de puntos críticos,
Fortalecimiento Institucional.</t>
  </si>
  <si>
    <t>Doris Duque Pineda/Interventoría Externa</t>
  </si>
  <si>
    <t>INTERVENTORÍA TÉCNICA, ADMINISTRATIVA, AMBIENTAL, FINANCIERA Y LEGAL PARA EL  MEJORAMIENTO, REHABILITACIÓN Y MANTENIMIENTO DE LAS VÍAS EN LAS SUBREGIONES NORTE Y BAJO CAUCA DEL DEPARTAMENTO DE ANTIOQUIA, SE EXCLUYEN LAS VÍAS DE INFLUENCIA DEL PEAJE DE PAJARITO EN LA SUBREGIÓN NORTE</t>
  </si>
  <si>
    <t xml:space="preserve">Mantenimiento rutinario,
Intervención de puntos críticos,
</t>
  </si>
  <si>
    <t>Doris Duque Pineda</t>
  </si>
  <si>
    <t>MEJORAMIENTO, REHABILITACIÓN Y MANTENIMIENTO DE LAS VÍAS DE LAS SUBREGIONES DE NORDESTE Y MAGDALENA MEDIO DEL DEPARTAMENTO DE ANTIOQUIA</t>
  </si>
  <si>
    <t>Jesus Maria Zapata Zapata/Interventoría Externa</t>
  </si>
  <si>
    <t>INTERVENTORÍA TÉCNICA, ADMINISTRATIVA, AMBIENTAL, FINANCIERA Y LEGAL PARA EL MEJORAMIENTO, REHABILITACIÓN Y MANTENIMIENTO DE LAS VÍAS DE LAS SUBREGIONES DE NORDESTE Y MAGDALENA MEDIO DEL DEPARTAMENTO DE ANTIOQUIA</t>
  </si>
  <si>
    <t xml:space="preserve">Mantenimiento rutinario,
Intervención de puntos críticos.
</t>
  </si>
  <si>
    <t>Jesus Maria Zapata Zapata</t>
  </si>
  <si>
    <t>MEJORAMIENTO, REHABILITACIÓN Y MANTENIMIENTO DE LAS VÍAS DE LAS SUBREGIONES DE OCCIDENTE Y URABÁ DEL DEPARTAMENTO DE ANTIOQUIA</t>
  </si>
  <si>
    <t>INTERVENTORÍA TÉCNICA, ADMINISTRATIVA, AMBIENTAL, FINANCIERA Y LEGAL PARA EL MEJORAMIENTO, REHABILITACIÓN Y MANTENIMIENTO DE LAS VÍAS DE LAS SUBREGIONES DE OCCIDENTE Y URABÁ DEL DEPARTAMENTO DE ANTIOQUIA</t>
  </si>
  <si>
    <t xml:space="preserve">Mantenimiento rutinario,
Intervención de puntos críticos
</t>
  </si>
  <si>
    <t>MEJORAMIENTO, REHABILITACIÓN Y MANTENIMIENTO DE LAS VÍAS DE LAS SUBREGIONES DE ORIENTE DEL DEPARTAMENTO DE ANTIOQUIA</t>
  </si>
  <si>
    <t>Andrés Mauricio Rodríguez Collazos/Interventoría Externa</t>
  </si>
  <si>
    <t>INTERVENTORÍA TÉCNICA, ADMINISTRATIVA, AMBIENTAL, FINANCIERA Y LEGAL PARA EL MEJORAMIENTO, REHABILITACIÓN Y MANTENIMIENTO DE LAS VÍAS DE LA SUBREGION DE ORIENTE DEL DEPARTAMENTO DE ANTIOQUIA</t>
  </si>
  <si>
    <t>Andrés Mauricio Rodríguez Collazos</t>
  </si>
  <si>
    <t>MEJORAMIENTO, REHABILITACIÓN Y MANTENIMIENTO DE LAS VÍAS DE LAS SUBREGION SUROESTE DEL DEPARTAMENTO DE ANTIOQUIA</t>
  </si>
  <si>
    <t>Gloria Patricia Gómez Grisales/Interventoría Externa</t>
  </si>
  <si>
    <t>INTERVENTORÍA TÉCNICA, ADMINISTRATIVA, AMBIENTAL, FINANCIERA Y LEGAL PARA EL MEJORAMIENTO, REHABILITACIÓN Y MANTENIMIENTO DE LAS VÍAS DE LA SUBREGION SUROESTE DEL DEPARTAMENTO DE ANTIOQUIA</t>
  </si>
  <si>
    <t xml:space="preserve">Gloria Patricia Gómez Grisales </t>
  </si>
  <si>
    <t>APOYO AL MEJORAMIENTO, REHABILITACIÓN Y MANTENIMIENTO DE LAS VÍAS DE LAS SUBREGIONES DEL DEPARTAMENTO DE ANTIOQUIA</t>
  </si>
  <si>
    <t>Edir Amparo Graciano Gómez</t>
  </si>
  <si>
    <t>APOYAR LA CONSTRUCCIÓN DE LA ZONA PORTUARIA EN URABÁ ANTIOQUIA</t>
  </si>
  <si>
    <t>Recursos propios - Recursos de crédito</t>
  </si>
  <si>
    <t>Estudios y seguimientos para la planeación y desarrollo de la Infraestructura de transporte</t>
  </si>
  <si>
    <t>Porcentaje de avance del Plan de seguimiento a los acuerdos entre gobierno y sector privado para la construcción de la zona portuaria realizados (31050210)</t>
  </si>
  <si>
    <t>Apoyo a la construcción de la zona portuaria en Urabá Antioquia</t>
  </si>
  <si>
    <t>Estudios y diseños realizados</t>
  </si>
  <si>
    <t>Estudios Técnicos,
Fortalecimiento Institucional.</t>
  </si>
  <si>
    <t>Gilberto Quintero Zapata</t>
  </si>
  <si>
    <t>CONVENIOS INTERADMINISTRATIVOS MEDIANTE LOS CUALES EL DEPARTAMENTO COFINANCIA  LA CONSTRUCCIÓN, MEJORAMIENTO O MANTENIMIENTO DE PUENTES EN LOS  MUNICIPIOS PRIORIZADOS DE LAS SUBREGIONES DEL DEPARTAMENTO DE ANTIOQUIA (17)</t>
  </si>
  <si>
    <t>Infraestructura de vías terciarias como apoyo a la comercialización de productos agropecuarios, pesqueros y forestales</t>
  </si>
  <si>
    <t>Puentes de la RVT construidos, rehabilitados y/o mantenidos (32040203,)
Construcción, rehabilitación y/o mantenimiento de puentes peatonales RVT (32040204)</t>
  </si>
  <si>
    <t>Apoyo a la construcción o mejoramiento de puentes en los municipios</t>
  </si>
  <si>
    <t>Puentes en la red vial terciaria rehabilitados</t>
  </si>
  <si>
    <t>Intervención de puentes vehiculares</t>
  </si>
  <si>
    <t>Juan Gonzalo Castrillón Tobón</t>
  </si>
  <si>
    <t>CONVENIOS INTERADMINISTRATIVOS MEDIANTE LOS CUALES EL DEPARTAMENTO COFINANCIA  LA INTERVENCIÓN DE ESPACIOS PUBLICOS MUNICIPALES PRIORIZADOS EN LAS SUBREGIONES DEL DEPARTAMENTO DE ANTIOQUIA (8)</t>
  </si>
  <si>
    <t>Proyectos de infraestructura cofinanciados en los municipios</t>
  </si>
  <si>
    <t>Espacios públicos municipales intervenidos (31050602)</t>
  </si>
  <si>
    <t>Apoyo a la intervención de espacios públicos Municipales</t>
  </si>
  <si>
    <t>Espacios de diálogo social fortalecidos</t>
  </si>
  <si>
    <t>Intervención de espacios públicos</t>
  </si>
  <si>
    <t xml:space="preserve">Jaime Alejandro Gómez Restrepo  </t>
  </si>
  <si>
    <t xml:space="preserve">72141207; 72141209 </t>
  </si>
  <si>
    <t>CONVENIOS INTERADMINISTRATIVOS MEDIANTE LOS CUALES EL DEPARTAMENTO COFINANCIA  LA INTERVENCIÓN DE OTROS ESPACIOS PUBLICOS MUNICIPALES  (MUELLES, MALECONES, ENTRE OTROS) PRIORIZADOS EN LAS SUBREGIONES DEL DEPARTAMENTO DE ANTIOQUIA (8)</t>
  </si>
  <si>
    <t>Otros espacios públicos (muelles, malecones, entre otros) construidos y/o mantenidos (31050603)</t>
  </si>
  <si>
    <t>Apoyo a otros espacios públicos (muelles, malecones, entre otros) en Antioquia</t>
  </si>
  <si>
    <t>Construcción de espacios públicos,
Mantenimiento de espacios públicos,
Estudios otros espacios.</t>
  </si>
  <si>
    <t>CONVENIOS INTERADMINISTRATIVOS MEDIANTE LOS CUALES EL DEPARTAMENTO COFINANCIA  EL MEJORAMIENTO DE CAMINOS DE HERRADURA O MOTORRUTAS EN LOS MUNICIPIOS PRIORIZADOS DE LAS SUBREGIONES DEL DEPARTAMENTO DE ANTIOQUIA (39)</t>
  </si>
  <si>
    <t>Vías para sistemas alternativos de transporte</t>
  </si>
  <si>
    <t>Caminos de Herradura mejorados (32040206,)
Caminos de Herradura mantenidos (32040207,)
Moto-rutas en caminos de herradura intervenidos (32040208)</t>
  </si>
  <si>
    <t>Apoyo al mejoramiento de caminos de herradura o motorrutas en Antioquia</t>
  </si>
  <si>
    <t>Mejoramiento de caminos,
Mantenimiento de caminos,
Mejoramiento de motorrutas.</t>
  </si>
  <si>
    <t>Dalis Milena Hincapié Piedrahita/Jose Rafael Araujo Arzuaga</t>
  </si>
  <si>
    <t>CONTRATO INTERADMINISTRATIVO CELEBRADO ENTRE EL DEPARTAMENTO DE ANTIOQUIA –SECRETARÍA DE INFRAESTRUCTURA FÍSICA Y LA EMPRESA DE VIVIENDA DE ANTIOQUIA –VIVA-, PARA LA COMPRA Y SUMINISTRO DE MATERIALES DE CONSTRUCCIÓN PARA EL CUMPLIMIENTO DE PROYECTOS DE COFINANCIACIÓN CON LOS 23 MUNICIPIOS PRIORIZADOS DEL DEPARTAMENTO DE ANTIOQUIA</t>
  </si>
  <si>
    <t>Km de vías urbanas mejoradas (31050601)</t>
  </si>
  <si>
    <t>Apoyo al mejoramiento de vías urbanas en algunos municipios de Antioquia</t>
  </si>
  <si>
    <t>180041001</t>
  </si>
  <si>
    <t>Red vial construída</t>
  </si>
  <si>
    <t>Intervención en vías urbanas,
Intervención en senderos peatonales,
Fortalecimiento Institucional.</t>
  </si>
  <si>
    <t>Adriana Patricia Muñoz Londoño</t>
  </si>
  <si>
    <t>CONVENIOS INTERADMINISTRATIVOS MEDIANTE LOS CUALES EL DEPARTAMENTO COFINANCIA EL MEJORAMIENTO Y/O MANTENIMIENTO DE LA RED VIAL TERCIARIA EN LOS  MUNICIPIOS PRIORIZADOS DE LAS SUBREGIONES DEL DEPARTAMENTO DE ANTIOQUIA (102)</t>
  </si>
  <si>
    <t>Vías de la RVT mantenidas, mejoradas, rehabilitadas y/o pavimentadas (32040201)</t>
  </si>
  <si>
    <t>Apoyo al mejoramiento y/o mantenimiento de la RVT en Antioquia</t>
  </si>
  <si>
    <t>Vías mantenidas con mantenimiento rutinario</t>
  </si>
  <si>
    <t>Mantenimiento rutinario</t>
  </si>
  <si>
    <t>Dalis Milena Hincapié Piedrahita</t>
  </si>
  <si>
    <t> 95111601 </t>
  </si>
  <si>
    <t>CONVENIO INTERADMINISTRATIVO PARA LA CONSTRUCCIÓN DE  BULEVARES PARA PEATONES Y CICLORUTAS EN LAS SUBREGIONES OCCIDENTE, ORIENTE Y URABA DEL DEPARTAMENTO DE ANTIOQUIA</t>
  </si>
  <si>
    <t>km ciclo-vías, senderos peatonales y/o moto-rutas construidos (31050701)</t>
  </si>
  <si>
    <t>Construcción de bulevares para peatones, ciclorutas, ciclo vias y senderos en Antioquia</t>
  </si>
  <si>
    <t>Carreteras pavimentadas</t>
  </si>
  <si>
    <t>Construcción ciclorrutas,
Fortalecimiento Institucional.</t>
  </si>
  <si>
    <t xml:space="preserve">72141103
</t>
  </si>
  <si>
    <t>CONVENIOS INTERADMINISTRATIVOS MEDIANTE LOS CUALES EL DEPARTAMENTO COFINANCIA LA CONSTRUCCIÓN DE PLACA HUELLA EN LA RED VIAL TERCIARIA DE LOS  MUNICIPIOS PRIORIZADOS DE LAS SUBREGIONES DEL DEPARTAMENTO DE ANTIOQUIA (129)</t>
  </si>
  <si>
    <t>Vías con placa huella intervenidas (32040205)</t>
  </si>
  <si>
    <t>Construcción de Placa Huella en la Red Víal Terciaria de Antioquia</t>
  </si>
  <si>
    <t>Pavimentación Placa Huella,
Interventoría.</t>
  </si>
  <si>
    <t> 95111604</t>
  </si>
  <si>
    <t>CONSULTORÍA PARA EFECTUAR ESTUDIOS QUE PERMITAN REACTIVAR EL SISTEMA FERREO EN ANTIOQUIA</t>
  </si>
  <si>
    <t>Participación de Antioquia en los Planes Nacionales de transporte Multimodal</t>
  </si>
  <si>
    <t>Convenio para la inclusión de Antioquia en el Plan Maestro Ferroviario firmado (31050501)</t>
  </si>
  <si>
    <t>Estudios para inclusion de Antioquia en el Plan Maestro Ferroviario</t>
  </si>
  <si>
    <t>Estudios y diseños técnicos,
Fortalecimiento Institucional.</t>
  </si>
  <si>
    <t>CONVENIOS INTERADMINISTRATIVOS MEDIANTE LOS CUALES EL DEPARTAMENTO COFINANCIA EL MANTENIMIENTO Y OPERACIÓN DE CABLES AÉREOS EN ANTIOQUIA</t>
  </si>
  <si>
    <t>Plan de cables aéreos</t>
  </si>
  <si>
    <t>Cables aéreos operados y mantenidos (32040301)</t>
  </si>
  <si>
    <t>Mantenimiento y operación de cables aéreos en Antioquia</t>
  </si>
  <si>
    <t>Obras de protección y adecuación realizados</t>
  </si>
  <si>
    <t>Mantenimiento de cables aéreos,
Operación de cables aéreos,
Estudios sostenibilidad cables.</t>
  </si>
  <si>
    <t>Joan Manuel Galeano</t>
  </si>
  <si>
    <t>PRESTACIÓN DE SERVICIO DE TRANSPORTE TERRESTRE AUTOMOTOR PARA APOYAR LA GESTIÓN DE LA GOBERNACIÓN DE ANTIOQUIA 
Nota: La competencia para la contratación de este objeto es de la Secretaría General, el proceso será adelantado por dicha dependencia y entregado el CDP respectivo para su contratación.</t>
  </si>
  <si>
    <t>Puntos críticos de la RVS intervenidos (31050303)
km de vías de la RVS mantenidas, mejoradas y/o rehabilitadas en afirmado (31050305)
km de vías de la RVS mantenidas, mejoradas y/o rehabilitadas en pavimento (31050306)</t>
  </si>
  <si>
    <t>Blanca Margarita Granda Cortes</t>
  </si>
  <si>
    <t xml:space="preserve">PLAN DE COMUNICACIONES PARA LA SECRETARÍA DE INFRAESTRUCTURA FISICA
Nota: La competencia para la contratación de este objeto es de la Gerencia de Comunicaciones, el proceso será adelantado por dicha dependencia y entregado el CDP respectivo para su contratación. </t>
  </si>
  <si>
    <t>SUMINISTRO DE BIENES INFORMÁTICOS PARA LA GOBERNACIÓN DE ANTIOQUIA
Nota: La competencia para la contratación de este objeto es de la Dirección de Informática, el proceso será adelantado por dicha dependencia y entregado el CDP respectivo para su contratación.</t>
  </si>
  <si>
    <t>Estudios de Sistemas viales subregionales elaborados (31050205)</t>
  </si>
  <si>
    <t>Desarrollo de Sistemas de Información en la Secretaría de Infraestructura Física</t>
  </si>
  <si>
    <t>Sistemas de Información implementados</t>
  </si>
  <si>
    <t>Compra de equipos,
Desarrollo de sistemas informáticos y bases de datos,
Estructuración, desarrollo y operación Centro de Gestión,
Mantenimiento licencias y Software,
Fortalecimiento Institucional.</t>
  </si>
  <si>
    <t>ADQUISICIÓN DE LICENCIA DE LA HERRAMIENTA ARANDA PARA LA ADMINISTACIÓN DEPARTAMENTAL     
Nota: La competencia para la contratación de este objeto es de la Dirección de Informática, el proceso será adelantado por dicha dependencia y entregado el CDP respectivo para su contratación.</t>
  </si>
  <si>
    <t>Estudios de Sistemas viales subregionales elaborados</t>
  </si>
  <si>
    <t>ADQUISICIÓN DE LICENCIA DE LA HERRAMIENTA  ANTIVIRUS PARA LA ADMINISTACIÓN DEPARTAMENTAL
Nota: La competencia para la contratación de este objeto es de la Dirección de Informática, el proceso será adelantado por dicha dependencia y entregado el CDP respectivo para su contratación.</t>
  </si>
  <si>
    <t>ADQUISICIÓN DE LICENCIA DE OFFICE MICROSOFT PARA LA ADMINISTACIÓN DEPARTAMENTAL
Nota: La competencia para la contratación de este objeto es de la Dirección de Informática, el proceso será adelantado por dicha dependencia y entregado el CDP respectivo para su contratación.</t>
  </si>
  <si>
    <t>ADQUICISIÓN DE SUSCRIPCIÓN DE ADOBE CREATIVE CLOUD FOR TEAMS, INCLUYENDO SOPORTE TÉCNICO PARA LA GOBERNACIÓN DE ANTIOQUIA
Nota: La competencia para la contratación de este objeto es de la Dirección de Informática, el proceso será adelantado por dicha dependencia y entregado el CDP respectivo para su contratación.</t>
  </si>
  <si>
    <t>RENOVAR EL SERVICIO DE SUSCRIPCIÓN OFFICE 365 PARA TODA LA GOBERNACIÓN DE ANTIOQUIA
Nota: La competencia para la contratación de este objeto es de la Dirección de Informática, el proceso será adelantado por dicha dependencia y entregado el CDP respectivo para su contratación.</t>
  </si>
  <si>
    <t>ADQUISICIÓN Y ACTUALIZACIÓN DE LICENCIAS DE ARCGIS PARA LOS ORGANISMOS DE LA GOBERNACIÓN DE ANTIOQUIA INCLUYENDO SOPORTE TÉCNICO, A TRAVÉS DE ACUERDO MARCO DE PRECIOS.
Nota: La competencia para la contratación de este objeto es de la Dirección de Informática, el proceso será adelantado por dicha dependencia y entregado el CDP respectivo para su contratación.</t>
  </si>
  <si>
    <t>DESARROLLO DE SISTEMAS DE INFORMACIÓN EN LA SECRETARÍA DE INFRAESTRUCTURA FÍSICA Y CENTRO DE CONTROL DE INFORMACIÓN VIAL
Nota: La competencia para la contratación de este objeto es de la Secretaría de Infraestructura con el aval de la Dirección de Informática.</t>
  </si>
  <si>
    <t>ESTUDIO DE INFRAESTRUCTURA DE TRANSPORTE EN LA RVT ANTIOQUIA</t>
  </si>
  <si>
    <t>Estudios de infraestructura en la RVT elaborados (32040211)</t>
  </si>
  <si>
    <t>Estudio de infraestructura de transporte en la RVT Antioquia</t>
  </si>
  <si>
    <t>Estudios y diseños técnicos</t>
  </si>
  <si>
    <t>Luis Eduardo Tobón Cardona</t>
  </si>
  <si>
    <t>ESTUDIO DEL PLAN DE INFRAESTRUCTURA Y MOVILIDAD 2030 DEPARTAMENTO DE ANTIOQUIA</t>
  </si>
  <si>
    <t>Estudio Plan de infraestructura y movilidad 2030 departamento de Antioquia</t>
  </si>
  <si>
    <t>182124001</t>
  </si>
  <si>
    <t>Estudios de la red vial elaborados</t>
  </si>
  <si>
    <t xml:space="preserve">Elaboración proyectos Plan de Movilidad,
Fortalecimiento Institucional,
Estudios ciclorrutas, motorrutas y otros.
</t>
  </si>
  <si>
    <t>CONSULTORÍA PARA EFECTUAR ESTUDIOS Y ALTERNATIVAS DE DISEÑO EN DIFERENTES PUNTOS CRÍTICOS DE ORIGEN GEOMORFOLÓGICO E HIDROCLIMÁTICO, EN LA RED VIAL A CARGO DEL DEPARTAMENTO DE ANTIOQUIA</t>
  </si>
  <si>
    <t>Estudios de infraestructura elaborados (31050212)</t>
  </si>
  <si>
    <t>Estudios de infraestructura en la red vial secundaria</t>
  </si>
  <si>
    <t>José Bernardo Álvarez Pulgarín/Paulo Andrés Pérez Giraldo</t>
  </si>
  <si>
    <t>CONSULTORÍA PARA EFECTUAR ESTUDIOS AMBIENTALES EN LA RED VIAL A CARGO DEL DEPARTAMENTO DE ANTIOQUIA</t>
  </si>
  <si>
    <t>CONSULTORÍA PARA EFECTUAR ESTUDIOS Y DISEÑOS PARA LA PAVIMENTACION DE LA RED VIAL A CARGO DEL DEPARTAMENTO DE ANTIOQUIA</t>
  </si>
  <si>
    <t>CONSULTORÍA PARA EFECTUAR ESTUDIOS Y DISEÑOS DE PUENTES EN LA RED VIAL A CARGO DEL DEPARTAMENTO DE ANTIOQUIA</t>
  </si>
  <si>
    <t>SUMINISTRO E INSTALACIÓN DE LA SEÑALIZACIÓN VERTICAL Y HORIZONTAL EN LA RED VIAL DEL DEPARTAMENTO DE ANTIOQUIA (RVS, RVT)</t>
  </si>
  <si>
    <t>km de vías de la RVS señalizadas (31050307)
Programa: Infraestructura de vías terciarias como apoyo a la comercialización de productos agropecuarios, pesqueros y forestales/´Producto: señalización RVT realizada (32040209)</t>
  </si>
  <si>
    <t xml:space="preserve">Renovación y aumento de la señalización en las vías de la red vial Secundaria en el Departamento de Antioquia 
Renovación y aumento de la señalización en las vías de la red vial Terciaria en el Departamento de Antioquia </t>
  </si>
  <si>
    <t>180031001
180067001</t>
  </si>
  <si>
    <t>RVS señalizada
RVT señalizada</t>
  </si>
  <si>
    <t>Señaización vial,
Fortalecimiento Institucional RVS</t>
  </si>
  <si>
    <t>Paulo Andrés Pérez Giraldo/Interventoría Externa</t>
  </si>
  <si>
    <t>INTERVENTORIA TÉCNICA, ADMINISTRATIVA, FINANCIERA, AMBIENTAL Y LEGAL PARA EL SUMINISTROS E INSTALACIÓN DE LA SEÑALIZACIÓN VERTICAL Y HORIZONTAL EN LA RED VIAL DEL DEPARTAMENTO DE ANTIOQUIA  (RVS, RVT)</t>
  </si>
  <si>
    <t>Paulo Andrés Pérez Giraldo</t>
  </si>
  <si>
    <t xml:space="preserve">95121634; 72141108; 72141103
</t>
  </si>
  <si>
    <t>CONSTRUCCIÓN DEL PROYECTO TÚNEL DEL TOYO Y SUS VÍAS DE ACCESO EN SUS FASES DE PRECONSTRUCCIÓN, CONSTRUCCIÓN, OPERACIÓN Y MANTENIMIENTO 
Nota: El objeto figura en la planeación de la contratación de 2017 por tratarse de la vigencia futura 2017 de los contratos del proyecto adjudicados en diciembre de 2015</t>
  </si>
  <si>
    <t>Proyectos estratégicos Departamentales</t>
  </si>
  <si>
    <t>Porcentaje de avance de la etapa de preconstrucción del Túnel del Toyo (31050405)
Porcentaje de avance de la etapa de construcción del Túnel del Toyo (31050406)</t>
  </si>
  <si>
    <t>Construcción de las autopistas para la prosperidad</t>
  </si>
  <si>
    <t>Red vial concesionada construída</t>
  </si>
  <si>
    <t>Construcción Túnel del Toyo,
Fortalecimiento Institucional.</t>
  </si>
  <si>
    <t>CONSORCIO INTEGRAL TÚNEL EL TOYO integrado por INTEGRAL INGENIERÍA DE SUPERVISIÓN S.A.S 49% e INTEGRAL DISEÑOS E INTERVENTORÍA S.A.S. 51%./Luis Eduardo Tobón Cardona</t>
  </si>
  <si>
    <t>CONSTRUCCIÓN, MANTENIMIENTO Y OPERACIÓN CONEXIÓN VIAL ABURRÁ - ORIENTE
Nota: El objeto figura en la planeación de la contratación de 2017 por tratarse de la vigencia futura 2017 del contrato de Concesión</t>
  </si>
  <si>
    <t>km del Túnel de Oriente construido (31050401)</t>
  </si>
  <si>
    <t>Construcción, mantenimiento y operación vial Aburrá Oriente</t>
  </si>
  <si>
    <t>182317001</t>
  </si>
  <si>
    <t>Inversión Túnel de Oriente,
Mantenimiento Las Palmas y Santa Elena.</t>
  </si>
  <si>
    <t>Olga Astrid Velásquez Echeverri</t>
  </si>
  <si>
    <t>MEJORAMIENTO CONEXIÓN VIAL ABURRÁ NORTE
Nota: El objeto figura en la planeación de la contratación de 2017 por tratarse de la vigencia futura 2017 del contrato de Concesión</t>
  </si>
  <si>
    <t>km de vías en el desarrollo vial Aburra-Norte construidas , operadas, mantenidas y rehabilitadas (31050403)</t>
  </si>
  <si>
    <t>Mejoramiento Conexión Vial Aburrá Norte</t>
  </si>
  <si>
    <t>Red vial mantenida</t>
  </si>
  <si>
    <t>Construcción obras</t>
  </si>
  <si>
    <t>ESTUDIOS DE PREFACTIBILIDAD Y FACTIBILIDAD PARA EL COBRO DE VALORIZACIÓN EN PROYECTOS DE INFRAESTRUCTURA DE TRANSPORTE EN EL DEPARTAMENTO DE ANTIOQUIA</t>
  </si>
  <si>
    <t>Estudios de prefactibilidad/factibilidad y estructuración de proyectos con el componente de valorización en la RVS realizados (31050203)</t>
  </si>
  <si>
    <t>Estudios de prefactibilidad y factibilidad para el cobro de valorización en proyectos de infraestructura de transporte,
Antioquia</t>
  </si>
  <si>
    <t>Estudios contratados</t>
  </si>
  <si>
    <t>Realización estudios pre y factibilidad</t>
  </si>
  <si>
    <t>Luz Dary Flórez Alzate/Armid Benjamin Muñoz Ramirez</t>
  </si>
  <si>
    <t>FORMULACIÓN TITULACIÓN DE PREDIOS RELACIONADOS CON LA INFRAESTRUCTURA DE TRANSPORTE DE ANTIOQUIA</t>
  </si>
  <si>
    <t xml:space="preserve">Régimen Especial - Artículo 14 Ley 9 de 1989, Ley 388 de 1997 </t>
  </si>
  <si>
    <t>% de avance en el inventario para la legalización de predios en las vías a cargo del departamento realizado (31050201)
Predios para proyectos de infraestructura RVS adquiridos y/o saneados (31050202)</t>
  </si>
  <si>
    <t>Formulación titulación de predios relacionados con la infraestructura de transporte de Antioquia</t>
  </si>
  <si>
    <t>Predios adquiridos</t>
  </si>
  <si>
    <t>Saneamiento predial en vías,
Adquisición y/o saneamiento de predios.</t>
  </si>
  <si>
    <t>Yadira María Márquez Rivas/Armid Benjamin Muñoz Ramirez</t>
  </si>
  <si>
    <t>Supervisión técnica, jurídica, administrativa, contable y/o financiera</t>
  </si>
  <si>
    <t>SUMINISTRO DE TIQUETES AÉREOS NACIONALES E INTERNACIONALES PARA LOS SERVIDORES PÚBLICOS DE LA SECRETARÍA DE INFRAESTRUCTURA FÍSICA
Nota: La competencia para la contratación de este objeto es de la Secretaría General, el proceso será adelantado por dicha dependencia y entregado el CDP respectivo para su contratación.</t>
  </si>
  <si>
    <t>N.A.</t>
  </si>
  <si>
    <t>MANTENIMIENTO PREVENTIVO PARA PLOTTER HP T2300 EXISTENTE EN LA SECRETARÍA DE INFRAESTRUCTURA FÏSICA, QUE COMPRENDE: LIMPIEZA INTERNA Y EXTERNA,  DESENSAMBLE COMPLETO Y LIMPIEZA DE TODOS SUS COMPONENTES,  Y CALIBRACION, Y SUMINISTRO DE PIEZAS Y ELEMENTOS QUE SE REQUIERAN.
Nota: La competencia para la contratación de este objeto es de la Secretaría General, se trata de un objeto derivado de un proceso de selección de mayor cuantía que será adelantado por dichadependencia y entregado el CDP respectivo para su contratación.</t>
  </si>
  <si>
    <t>SUSCRIPCIÓN A LOS PERIÓDICOS MUNDO Y COLOMBIANO PARA EL DESPACHO DEL SECRETARIO
Nota: La competencia para la contratación de este objeto es de la Secretaría General, el proceso será adelantado por dicha dependencia y entregado el CDP respectivo para su contratación.</t>
  </si>
  <si>
    <t>SUMINISTRO DE PAPELERÍA, INSUMOS DE ASEO Y CAFETERÍA  
Nota: La competencia para la contratación de este objeto es de la Secretaría General, se trata de un objeto derivado de un proceso de selección de mayor cuantía que será adelantado por dicha dependencia y entregado el CDP respectivo para su contratación.</t>
  </si>
  <si>
    <t>ESTUDIOS Y DISEÑOS PARA EL CONTROL DE INUNDACIONES Y PÉRDIDA DE TERRENOS EN LA ZONA URBANA DEL MUNICIPIO DE CAUCASIA, EN LA SUBREGIÓN BAJO CAUCA DEL DEPARTAMENTO DE ANTIOQUIA</t>
  </si>
  <si>
    <t>15686 de 5/01/2017</t>
  </si>
  <si>
    <t>Carolina Vargas Ochoa/Interventoría Externa</t>
  </si>
  <si>
    <t>INTERVENTORIA TÉCNICA, ADMINISTRATIVA, AMBIENTAL, FINANCIERA Y LEGAL DE LOS ESTUDIOS Y DISEÑOS PARA EL CONTROL DE INUNDACIONES Y PÉRDIDA DE TERRENOS EN LA ZONA URBANA DEL MUNICIPIO DECAUCASIA, EN LA SUBREGIÓN BAJO CAUCA DEL DEPARTAMENTO DE ANTIOQUIA</t>
  </si>
  <si>
    <t>15687 de 5/01/2017</t>
  </si>
  <si>
    <t>Carolina Vargas Ochoa</t>
  </si>
  <si>
    <t>MEJORAMIENTO, MANTENIMIENTO, REHABILITACIÓN Y CONSTRUCCION DE OBRAS COMPLEMENTARIAS SOBRE EL CORREDOR VIAL PUEBLO RICO- JERICO (CODIGO 25BAN03-2) ETAPA I, DE LA SUBREGION SUROESTE EL DEPARTAMENTO DE ANTIOQUIA</t>
  </si>
  <si>
    <t>4 meses</t>
  </si>
  <si>
    <t>15688 de 5/01/2017</t>
  </si>
  <si>
    <t>Maria Yanet Valencia Ceballos/Interventoría Externa</t>
  </si>
  <si>
    <t>INTERVENTORIA TECNICA, ADMINISTRATIVA, AMBIENTAL, FINANCIERA Y LEGAL PARA EL MEJORAMIENTO, MANTENIMIENTO, REHABILITACIÓN Y CONSTRUCCION DE OBRAS COMPLEMENTARIAS SOBRE EL CORREDOR VIAL PUEBLO RICO- JERICO (CODIGO 25BAN03-2) ETAPA I, DE LA SUBREGION SUROESTE DEL DEPARTAMENTO DE ANTIOQUIA</t>
  </si>
  <si>
    <t>4,5 meses</t>
  </si>
  <si>
    <t>15689 de 5/01/2017</t>
  </si>
  <si>
    <t>Maria Yanet Valencia Ceballos</t>
  </si>
  <si>
    <t>MEJORAMIENTO, MANTENIMIENTO, REHABILITACIÓN Y CONSTRUCCION DE OBRAS COMPLEMENTARIAS SOBRE EL CORREDOR VIAL LA MISERENGA - EBEJICO-SEVILLA-HELICONIA-ALTO DEL CHUSCAL (CODIGO 62AN17) ETAPA I, SECTOR HELICONIA - ALTO EL CHUSCAL DE LA SUBREGION OCCIDENTE DEL DEPARTAMENTO DE ANTIOQUIA</t>
  </si>
  <si>
    <t>15690 de 5/01/2017</t>
  </si>
  <si>
    <t>Campo Elias Alomia/Interventoría Externa</t>
  </si>
  <si>
    <t>INTERVENTORIA TECNICA, ADMINISTRATIVA, AMBIENTAL, FINANCIERA Y LEGAL PARA EL MEJORAMIENTO, MANTENIMIENTO, REHABILITACIÓN Y CONSTRUCCION DE OBRAS COMPLEMENTARIAS SOBRE EL CORREDOR VIAL LA MISERENGA - EBEJICO-SEVILLA-HELICONIA-ALTO DEL CHUSCAL (CODIGO 62AN17) ETAPA I, SECTOR HELICONIA - ALTO EL CHUSCAL DE LA SUBREGION OCCIDENTE DEL DEPARTAMENTO DE ANTIOQUIA</t>
  </si>
  <si>
    <t>2,5 meses</t>
  </si>
  <si>
    <t>15691 de 5/01/2017</t>
  </si>
  <si>
    <t>Campo Elias Alomia</t>
  </si>
  <si>
    <t>MANTENIMIENTO, REHABILITACION Y CONSTRUCCION DE OBRAS COMPLEMENTARIAS  SOBRE EL CORREDOR VIAL CONCEPCION- ALEJANDRIA (CODIGO 62AN19-1) ETAPA I, DE LA SUBREGION ORIENTE DEL DEPARTAMENTO DE ANTIOQUIA</t>
  </si>
  <si>
    <t xml:space="preserve"> 15692 de 5/01/2017</t>
  </si>
  <si>
    <t>Aura Maria Tapasco Alvarez/Interventoría Externa</t>
  </si>
  <si>
    <t>INTERVENTORIA TECNICA, ADMINISTRATIVA, AMBIENTAL, FINANCIERA Y LEGAL PARA EL MANTENIMIENTO, REHABILITACION Y CONSTRUCCION DE OBRAS COMPLEMENTARIAS  SOBRE EL CORREDOR VIAL CONCEPCION- ALEJANDRIA (CODIGO 62AN19-1) ETAPA I, DE LA SUBREGION ORIENTE DEL DEPARTAMENTO DE ANTIOQUIA</t>
  </si>
  <si>
    <t>15693 de 5/01/2017</t>
  </si>
  <si>
    <t>Aura Maria Tapasco Alvarez</t>
  </si>
  <si>
    <t>MANTENIMIENTO, REHABILITACION Y CONSTRUCCION DE OBRAS COMPLEMENTARIAS  SOBRE EL CORREDOR VIAL ALTO EL CHUSCAL- ARMENIA-LA HERRADURA- TITIRIBI (CODIGO 60AN08-1) ETAPA I, SECTOR ALTO  CHUSCAL - ARMENIA DE LA SUBREGION OCCIDENTE DEL DEPARTAMENTO DE ANTIOQUIA</t>
  </si>
  <si>
    <t>15694 de 5/01/2017</t>
  </si>
  <si>
    <t>INTERVENTORIA TECNICA, ADMINISTRATIVA, AMBIENTAL, FINANCIERA Y LEGAL PARA EL MANTENIMIENTO, REHABILITACION Y CONSTRUCCION DE OBRAS COMPLEMENTARIAS  SOBRE EL CORREDOR VIAL ALTO EL CHUSCAL- ARMENIA-LA HERRADURA- TITIRIBI (CODIGO 60AN08-1) ETAPA I, SECTOR ALTO  CHUSCAL - ARMENIA DE LA SUBREGION OCCIDENTE DEL DEPARTAMENTO DE ANTIOQUIA</t>
  </si>
  <si>
    <t>15695 de 5/01/2017</t>
  </si>
  <si>
    <t>MANTENIMIENTO, REHABILITACION Y CONSTRUCCION DE OBRAS COMPLEMENTARIAS  EN LA VIA SAN FERMIN (RUTA 25)- BRICEÑO (CODIGO 25AN13) ETAPA I, DE LA SUBREGION NORTE DEL DEPARTAMENTO DE ANTIOQUIA</t>
  </si>
  <si>
    <t>15696 de 5/01/2017</t>
  </si>
  <si>
    <t>Simon Jaramillo Gómez/Interventoría Externa</t>
  </si>
  <si>
    <t>INTERVENTORIA TECNICA, ADMINISTRATIVA, AMBIENTAL, FINANCIERA Y LEGAL PARA EL MANTENIMIENTO, REHABILITACION Y CONSTRUCCION DE OBRAS COMPLEMENTARIAS  EN LA VIA SAN FERMIN (RUTA 25)- BRICEÑO (CODIGO 25AN13) ETAPA I, DE LA SUBREGION NORTE DEL DEPARTAMENTO DE ANTIOQUIA</t>
  </si>
  <si>
    <t>15697 de 5/01/2017</t>
  </si>
  <si>
    <t>Simon Jaramillo Gómez</t>
  </si>
  <si>
    <t>MEJORAMIENTO, MANTENIMIENTO Y CONSTRUCCION DE OBRAS COMPLEMENTARIAS  EN LA VIA PUENTE NUEVO (RUTA 60)-EL TABLAZO- BETANIA (CODIGO 60AN02) ETAPA I, DE LA SUBREGION SUROESTE  DEL DEPARTAMENTO DE ANTIOQUIA</t>
  </si>
  <si>
    <t>15698 de 5/01/2017</t>
  </si>
  <si>
    <t>Interventoría Externa/Maria Yanet Valencia Ceballos</t>
  </si>
  <si>
    <t>INTERVENTORIA TECNICA, ADMINISTRATIVA, AMBIENTAL, FINANCIERA Y LEGAL PARA EL MEJORAMIENTO, MANTENIMIENTO Y CONSTRUCCION DE OBRAS COMPLEMENTARIAS   EN LA VIA PUENTE NUEVO (RUTA 60)-EL TABLAZO- BETANIA (CODIGO 60AN02)ETAPA I, DE LA SUBREGION SUROESTE  DEL DEPARTAMENTO DE ANTIOQUIA</t>
  </si>
  <si>
    <t>3,5 meses</t>
  </si>
  <si>
    <t>15699 de 5/01/2017</t>
  </si>
  <si>
    <t>MANTENIMIENTO, REHABILITACION Y CONSTRUCCION DE OBRAS COMPLEMENTARIAS  SOBRE EL CORREDOR VIAL CONCEPCION- BARBOSA (CODIGO 62AN19) ETAPA I, DE LA SUBREGION ORIENTE DEL DEPARTAMENTO DE ANTIOQUIA</t>
  </si>
  <si>
    <t>15700 de 5/01/2017</t>
  </si>
  <si>
    <t>INTERVENTORIA TECNICA, ADMINISTRATIVA, AMBIENTAL, FINANCIERA Y LEGAL PARA EL MANTENIMIENTO, REHABILITACION Y CONSTRUCCION DE OBRAS COMPLEMENTARIAS  SOBRE EL CORREDOR VIAL CONCEPCION- BARBOSA (CODIGO 62AN19) ETAPA I, DE LA SUBREGION ORIENTE DEL DEPARTAMENTO DE ANTIOQUIA</t>
  </si>
  <si>
    <t>15701 de 5/01/2017</t>
  </si>
  <si>
    <t>CONVENIO INTERADMINISTRATIVO MEDIANTE EL CUAL EL DEPARTAMENTO DE ANTIOQUIA COFINANCIA EL MEJORAMIENTO DE LA RED VIAL TERCIARIA DEL MUNICIPIO DE GRANADA, SUBREGIÓN ORIENTE DEL DEPARTAMENTO DE ANTIOQUIA</t>
  </si>
  <si>
    <t>15791 de 5/01/2017</t>
  </si>
  <si>
    <t>Daisy Lorena Duque Sepulveda</t>
  </si>
  <si>
    <t>CONVENIO INTERADMINISTRATIVO MEDIANTE EL CUAL EL DEPARTAMENTO DE ANTIOQUIA COFINANCIA EL MEJORAMIENTO DE LA RED VIAL TERCIARIA DEL MUNICIPIO DE RIONEGRO, SUBREGIÓN ORIENTE DEL DEPARTAMENTO DE ANTIOQUIA</t>
  </si>
  <si>
    <t>15792 de 11/01/2017</t>
  </si>
  <si>
    <t>CONVENIO INTERADMINISTRATIVO MEDIANTE EL CUAL EL DEPARTAMENTO DE ANTIOQUIA COFINANCIA EL MEJORAMIENTO DE LA RED VIAL TERCIARIA DEL MUNICIPIO DE SAN JERÓNIMO, SUBREGIÓN OCCIDENTE DEL DEPARTAMENTO DE ANTIOQUIA</t>
  </si>
  <si>
    <t>15795 de 11/01/2017</t>
  </si>
  <si>
    <t>CONCENTRAR ESFUERZOS TÉCNICOS, ADMINISTRATIVOS Y FINANCIEROS PARA CELEBRAR CONVENIO INTERAMINISTRATIVO MEDIANTE  EL CUAL EL DEPARTAMENTO COFINANCIA LA PAVIMENTACIÓN DE LA RED VIAL TERCIARIA DEL MUNICIPIO DE CAÑASGORDAS, SUBREGIÓN OCCIDENTE DEL DEPARTAMENTO DE ANTIOQUIA</t>
  </si>
  <si>
    <t>15793 de 11/01/2017</t>
  </si>
  <si>
    <t>CONVENIO INTERADMINISTRATIVO MEDIANTE EL CUAL EL DEPARTAMENTO COFINANCIA  LA EJECUCIÓN DEL PROYECTO DE MANTENIMIENTO DE LOS CAMINOS DE HERRADURA EN JURISDICCIÓN DEL MUNICIPIO DE ANDES SUBREGIÓN SUROESTE DEL DEPARTAMENTO DE ANTIOQUIA</t>
  </si>
  <si>
    <t>15794 de 11/01/2017</t>
  </si>
  <si>
    <t xml:space="preserve">Convenio Interadministrativo de cofinanciación entre el Departamento de Antioquia -Secretaría de Infraestructura Física- y el Municipio de Yali cuyo objeto es “ CONVENIO INTERADMINISTRATIVO MEDIANTE EL CUAL EL DEPARTAMENTO COFINANCIA EL MANTENIMIENTO DEL PUENTE COLGANTE PEATONAL SOBRE EL RIO SAN BARTOLME EN LA VEREDA LA HONDA DEL MUNICIPIO DE YALÍ, SUBREGIION NORDESTE DEL DEPARTAMENTO DE ANTIOQUIA.” </t>
  </si>
  <si>
    <t>15838 de 12/01/2017</t>
  </si>
  <si>
    <t>Juan gonzalo Castrillón Tobón</t>
  </si>
  <si>
    <t>ADMINISTRACIÓN Y OPERACIÓN DE LA ESTACIÓN DE PEAJE PAJARITO EN LA VÍA PAJARITO - SAN PEDRO DE LOS MILAGROS - LA YE -  ENTRERRÍOS - SANTA ROSA DE OSOS EN EL DEPARTAMENTO DE ANTIOQUIA</t>
  </si>
  <si>
    <t>15845 de 12/01/2017</t>
  </si>
  <si>
    <t>Jesus Dairo Restrepo Restrepo</t>
  </si>
  <si>
    <t>ESTUDIOS Y DISEÑOS DEL NUEVO PUENTE VEHICULAR EL MANGO SOBRE EL RIO URAMA  K31+400  VÍA DABEIBA - CAMPARRUSIA CÓDIGO 05234 VT-01 MUNICIPIO DE DABEIBA EN LA SUBREGIÓN OCCIDENTE DEL DEPARTAMENTO DE ANTIOQUIA</t>
  </si>
  <si>
    <t>45 dias</t>
  </si>
  <si>
    <t>15917 DE 13/01/2017</t>
  </si>
  <si>
    <t>CONSTRUCCION DEL PUENTE NUEVO SOBRE LA QUEBRADA SAN PEDRO K0+500 VÍA PUENTE LINDA - PUERTO VENUS, CODIGO 05483 VT-98 MUNICIPIO DE NARIÑO EN LA SUBREGIÓN ORIENTE DEL DEPARTAMENTO DE ANTIOQUIA</t>
  </si>
  <si>
    <t>16283 de 23/01/2017</t>
  </si>
  <si>
    <t>Juan Gonzalo Castrillón Tobón/Interventoría Externa</t>
  </si>
  <si>
    <t>ADQUISICIÓN DE VEHÍCULO PARA LA GOBERNACIÓN DE ANTIOQUIA
Nota: La competencia para la contratación de este objeto es de la Secretaría General, el proceso será adelantado por dicha dependencia y entregado el CDP respectivo para su contratación.</t>
  </si>
  <si>
    <t>Vías con placa huella intervenidas (320402000 )</t>
  </si>
  <si>
    <t>16321 de 26/01/2017</t>
  </si>
  <si>
    <t xml:space="preserve">Rodrigo Echeverry Ochoa/
Supervisión Integral del contrato asumida por la Secretaría General </t>
  </si>
  <si>
    <t>SUMINISTRO E INSTALACIÓN DE LA SEÑALIZACIÓN VERTICAL Y HORIZONTAL EN LA RED VIAL A CARGO DEL DEPARTAMENTO DE ANTIOQUIA</t>
  </si>
  <si>
    <t xml:space="preserve">16386 de 30/01/2017 
16387 de 30/01/2017 
16388 de 30/01/2017 </t>
  </si>
  <si>
    <t>INTERVENTORIA TÉCNICA, ADMINISTRATIVA, FINANCIERA, AMBIENTAL Y LEGAL PARA EL SUMINISTROS E INSTALACIÓN DE LA SEÑALIZACIÓN VERTICAL Y HORIZONTAL EN LA RED VIAL A CARGO DEL DEPARTAMENTO DE ANTIOQUIA.</t>
  </si>
  <si>
    <t>6,5 meses</t>
  </si>
  <si>
    <t xml:space="preserve">km de vías de la RVS señalizadas (31050307)
Programa: Infraestructura de vías terciarias como apoyo a la comercialización de productos agropecuarios, pesqueros y forestales/´Producto: señalización RVT realizada (32040209)
</t>
  </si>
  <si>
    <t>16389 de 30/01/2017
16390 de 30/01/2017</t>
  </si>
  <si>
    <t xml:space="preserve">PRESTAR EL SERVICIO DE ADMINISTRACIÓN Y OPERACIÓN DE MAQUINARIA PARA EL DEPARTAMENTO DE ANTIOQUIA
</t>
  </si>
  <si>
    <t xml:space="preserve">16412 de 31/01/2017  </t>
  </si>
  <si>
    <t>Realización del II Foro Retos y Oportunidades del Cambio Climático para Antioquia.</t>
  </si>
  <si>
    <t>CARLOS ANDRES ESCOBAR DIEZ</t>
  </si>
  <si>
    <t>3838685</t>
  </si>
  <si>
    <t>carlos.escobar@antioquia.gov.co</t>
  </si>
  <si>
    <t>Adaptación y Mitigación al Cambio Climático</t>
  </si>
  <si>
    <t>Proyectos del Plan Departamental de Adaptación y Mitigación al cambio climático implementados</t>
  </si>
  <si>
    <t>Formulación e implementación del plan departamental de adaptación y mitigación al
cambio climático Antioquia</t>
  </si>
  <si>
    <t>210000-001</t>
  </si>
  <si>
    <t>Impl proy innov inv mitig cambio climát</t>
  </si>
  <si>
    <t>Juan David Ramirez Bedoya</t>
  </si>
  <si>
    <t>Tipo C Supervisión</t>
  </si>
  <si>
    <t>Acompañimiento institucional y logistico al Nodo Regional de Cambio Climático de Antioquia</t>
  </si>
  <si>
    <t>Nodo Regional de Cambio Climático conformado y operando</t>
  </si>
  <si>
    <t xml:space="preserve">Conformación nodo reg cambio climático </t>
  </si>
  <si>
    <t>Cofinanciar la formulación e implementación del Plan Departamental de Cambio Climático para Antioquia.</t>
  </si>
  <si>
    <t>Plan Departamental de Adaptación y Mitigación al cambio climático formulados</t>
  </si>
  <si>
    <t>Formul plan adapt mitig cambio climático</t>
  </si>
  <si>
    <t>Cofinanciar la adquisición de predios para la protección de fuentes hídricas abastecedoras de acueductos en el Departamento de Antioquia.</t>
  </si>
  <si>
    <t>Protección y Conservación del Recurso Hídrico</t>
  </si>
  <si>
    <t>Áreas para la protección de fuentes abastecedoras de acueductos adquiridas</t>
  </si>
  <si>
    <t>Protección y conservación del recurso hidrico en el departamento de Antioquia</t>
  </si>
  <si>
    <t>210021-001</t>
  </si>
  <si>
    <t>Áreas protección fuentes adquiridas</t>
  </si>
  <si>
    <t>Ana Maria Isaza Garcia</t>
  </si>
  <si>
    <t>Cofinanciar el mantenimiento de las áreas para la protección de fuentes abastecedoras de acueductos en el Departamento de Antioquia.</t>
  </si>
  <si>
    <t>Áreas para la protección de fuentes abastecedoras de acueductos mantenidas</t>
  </si>
  <si>
    <t>Áreas protección fuentes mantenidas</t>
  </si>
  <si>
    <r>
      <t>Realizar en el Departamento de Antioquia los esquemas de Pago por Servicios Ambientales bajo la metodología BanCO</t>
    </r>
    <r>
      <rPr>
        <vertAlign val="subscript"/>
        <sz val="10"/>
        <color theme="1"/>
        <rFont val="Calibri"/>
        <family val="2"/>
        <scheme val="minor"/>
      </rPr>
      <t>2.</t>
    </r>
  </si>
  <si>
    <t>Pago servicios ambientales</t>
  </si>
  <si>
    <t>Convenio Marco de Cooperación Interinstitucional entre el Departamento de Antioquia – Secretaria del Medio Ambiente, CORNARE y la Corporación MASBOSQUES, con el fin de implementar el esquema de pago por servicios ambientales BANCO2, para la conservación de ecosistemas estratégicos asociados al recurso Hídrico, en los municipios de la jurisdicción de CORNARE", bajo los parámetros establecidos en la Ordenanza 49 de 2016.</t>
  </si>
  <si>
    <t>35 meses</t>
  </si>
  <si>
    <t>Luz Everny Mosquera Serna</t>
  </si>
  <si>
    <t>Convenio Marco de Cooperación Interinstitucional entre el Departamento de Antioquia – Secretaria del Medio Ambiente, CORANTIOQUIA y la Corporación MASBOSQUES, con el fin de implementar el esquema de pago por servicios ambientales BANCO2, para la conservación de ecosistemas estratégicos asociados al recurso Hídrico, en los municipios de la jurisdicción de CORANTIOQUIA", bajo los parámetros establecidos en la Ordenanza 49 de 2016.</t>
  </si>
  <si>
    <t>Convenio Marco de Cooperación Interinstitucional entre el Departamento de Antioquia – Secretaria del Medio Ambiente, CORPOURABA y la Corporación MASBOSQUES, con el fin de implementar el esquema de pago por servicios ambientales BANCO2, para la conservación de ecosistemas estratégicos asociados al recurso Hídrico, en los municipios de la jurisdicción de CORPOURABA ", bajo los parámetros establecidos en la Ordenanza 49 de 2016.</t>
  </si>
  <si>
    <t>Convenio Marco de Cooperación Interinstitucional entre el Departamento de Antioquia – Secretaria del Medio Ambiente, ÁREA METROPOLITANA DEL VALLE DE ABURRA y la Corporación MASBOSQUES, con el fin de implementar el esquema de pago por servicios ambientales BANCO2, para la conservación de ecosistemas estratégicos asociados al recurso Hídrico, en los municipios de la jurisdicción de ÁREA METROPOLITANA DEL VALLE DE ABURRA ", bajo los parámetros establecidos en la Ordenanza 49 de 2016.</t>
  </si>
  <si>
    <t>Cofinanciar la vigilancia y control en los predios adquiridos por los municipios y las Corporaciones Autonomas Regionale por medio de Guardabosques.</t>
  </si>
  <si>
    <t>Conservación de Ecosistemas Estratégicos</t>
  </si>
  <si>
    <t>Áreas en ecosistemas estratégicos con vigilada y controlada</t>
  </si>
  <si>
    <t>Protección y conservación de áreas de ecosistemas estratégicos, Antioquia</t>
  </si>
  <si>
    <t>210022-001</t>
  </si>
  <si>
    <t>Áreas ecosis estrat vigilada controlada</t>
  </si>
  <si>
    <t xml:space="preserve">Realización de estudios de títulos y avalúos para los poceso de adquisición de predios. </t>
  </si>
  <si>
    <t>Contrato Interadministrativo entre la Secretaria del Medio Ambiente del Departamento de Antioquia y el Instituto Geográfico Agustín Codazzi - IGAC para realizar los avalúos comerciales de los predios a cofinanciar entre la Secretaría del Medio Ambiente, los municipios y/o Autoridades Ambientales para la protección de fuentes abastecedoras de acueductos en municipios del Departamento de Antioquia</t>
  </si>
  <si>
    <t>Implementación de estrategias educativas y de participación en el Departamento de Antioquia.</t>
  </si>
  <si>
    <t>Educación y cultura para la sostenibilidad ambiental del Departamento de Antioquia</t>
  </si>
  <si>
    <t>Estrategias educativas y de participación implementadas</t>
  </si>
  <si>
    <t>Implementación Proyectos educativos y de participación para la construcción de una
cultura ambiental sustentable en el departamento de Antioquia</t>
  </si>
  <si>
    <t>210001-001</t>
  </si>
  <si>
    <t>Estrat educat participación implemen</t>
  </si>
  <si>
    <t>Hernan Dario Valencia Gutierrez</t>
  </si>
  <si>
    <t>Implementacion de las acciones contempladas en el programa “Basuras Cero”, Ordenanza 010 de 2016,</t>
  </si>
  <si>
    <t>Acciones contempladas en el Proyecto de Ordenanza “Basuras Cero” Implementadas</t>
  </si>
  <si>
    <t>Proyecto de Ordenanza Basuras Cero</t>
  </si>
  <si>
    <t>Jackeline Contreras Perez</t>
  </si>
  <si>
    <t>Realizar el monitoreo e inventario de las principales fuentes hídricas del departamento de Antioquia.</t>
  </si>
  <si>
    <t>Inventario de las principales fuentes hídricas del departamento de Antioquia monitoreadas</t>
  </si>
  <si>
    <t xml:space="preserve">Monitoreo prinples fuentes hídricas </t>
  </si>
  <si>
    <t xml:space="preserve">Laura Sofia Salinas </t>
  </si>
  <si>
    <t xml:space="preserve">Implementación de proyectos contemplados en los Planes de Ordenamiento y cuencas hidrográficas POMCAS. </t>
  </si>
  <si>
    <t>Proyectos contemplados en los Planes de Ordenamiento y Manejo de Cuencas Hidrográficas (POMCAS) implementados en las 9 subregiones del Departamento</t>
  </si>
  <si>
    <t>Proyectos contemplados POMCAS</t>
  </si>
  <si>
    <t>Andres Felipe Posada Zapata</t>
  </si>
  <si>
    <t>Actualización del estado de los recurso hídrico en el departamento de Antioquia editado y socializado.</t>
  </si>
  <si>
    <t>Estudio de actualización del estado de los recurso hídrico en el departamento de Antioquia editado y socializado.</t>
  </si>
  <si>
    <t xml:space="preserve">Est actlización estado recurso hídrico </t>
  </si>
  <si>
    <t>Acompañamiento a los diferentes espacios y escenarios de participación Ambiental, (CODEAN, Comité Minero Ambiental, CIFFA, CIDEA).</t>
  </si>
  <si>
    <t>Proyectos contemplados en los Planes de Acción de los Comités que integran el CODEAM implementados</t>
  </si>
  <si>
    <t>Proyectos contemplados CODEAM implem</t>
  </si>
  <si>
    <t>Diana Carolina Uribe Gutierrez</t>
  </si>
  <si>
    <t xml:space="preserve">Realización de proyectos contemplados en el Plan de Acción de la comisión para la prevención, mitigación y control de incendios forestales en el departamento de Antioquia </t>
  </si>
  <si>
    <t>Proyectos contemplados en el Plan de Acción de la comisión para la prevención, mitigación y control de incendios forestales en el departamento de Antioquia implementados</t>
  </si>
  <si>
    <t xml:space="preserve">Proy Plan Acción comisión incen fostls </t>
  </si>
  <si>
    <t xml:space="preserve">Actividades para el desarrollo sostenible de infraestructura, escenarios e instalaciones deportivas, recreativas y saludables que además promuevan la conservación del medio ambiente, en el municipio de Rionegro y demás entes territoriales de la subregión del oriente antioqueño, en el marco del Convenio No. 2016-CF-34-0003.  </t>
  </si>
  <si>
    <t>Áreas de espacio público de protección ambiental recuperadas</t>
  </si>
  <si>
    <t>Diseño e implementación de Sistemas Locales de Áreas Protegidas – SILAP</t>
  </si>
  <si>
    <t>Diseño e implementación de SILAP</t>
  </si>
  <si>
    <t>Andres Correa Maya</t>
  </si>
  <si>
    <t>Realizar la restauración de areas degradadas en ecosistemas estrategicos.</t>
  </si>
  <si>
    <t>3838686</t>
  </si>
  <si>
    <t>Áreas en ecosistemas estratégicos restaurada</t>
  </si>
  <si>
    <t>Áreas en ecosis estratégicos restaur</t>
  </si>
  <si>
    <t>Adquisición de tiquetes aéreos para la Secretaría del Medio Ambiente del Departamento de Antioquia.</t>
  </si>
  <si>
    <t>Contratación de dos servidores públicos en temporalidad  y incluye los  viáticos</t>
  </si>
  <si>
    <t>Entrega de CDP</t>
  </si>
  <si>
    <t>Áreas apoyadas para declaratoria dentro del Sistema Departamental de Áreas Protegidas (SIDAP)</t>
  </si>
  <si>
    <t>Áreas apoyadas para declaratoria SIDAP</t>
  </si>
  <si>
    <t>Contratación de un servidor público en temporalidad y incluye los viáticos</t>
  </si>
  <si>
    <t>Contratación de un practicante de excelencia, para el segundo semestre</t>
  </si>
  <si>
    <t>Central de medios y Operador logístico</t>
  </si>
  <si>
    <t>Adquisición de un portátil, incluye  licencia office standard, antivirus, más IVA.</t>
  </si>
  <si>
    <t>Adquisición de un video bean</t>
  </si>
  <si>
    <t>Adquisición de cámara fotográfica</t>
  </si>
  <si>
    <t>Realizar la segunda fase de la estrategia de transversalización del enfoque de género en el Departamento de Antioquia que garantice la intervención integral con énfasis psicosocial de las Mujeres a través de la implementación de los programas del plan de desarrollo: "Mujeres Pensando en Grande".</t>
  </si>
  <si>
    <t>Carolina Perez</t>
  </si>
  <si>
    <t>Directora fortalecimiento Institucional</t>
  </si>
  <si>
    <t>3838602</t>
  </si>
  <si>
    <t>ana.perez@antioquia.gov.co</t>
  </si>
  <si>
    <t>Transversalidad con hechos</t>
  </si>
  <si>
    <t xml:space="preserve">Red de transversalidad de la Secretaría de las Mujeres de Antioquia conformada y operando, Gestión de proyectos en las dependencias de la Gobernación de Antioquia dirigidos a las mujeres, Observatorio de Asuntos de Mujer y Género fortalecido,Jornadas de salud pública y derechos sexuales y reproductivos para las mujeres, Campaña de salud mental y autocuidado para las mujeres, Cursos de formación en equidad de género a personal de la Gobernación de Antioquia, Implementación de políticas públicas y plan de igualdad de oportunidades para las mujeres, a nivel local </t>
  </si>
  <si>
    <t>IMPLEMENTACION  TRANSVERSALIDAD CON HECHOS</t>
  </si>
  <si>
    <t>07-0065</t>
  </si>
  <si>
    <t>Acciones de Transversdalidad con hechos, educando en igualdad, seguridad económica, seguridad pública, mujeres asociadas.</t>
  </si>
  <si>
    <t>ESE Hospital Mental de Antioquia,</t>
  </si>
  <si>
    <t>Para la Secretaría de las Mujeres, es fundamental contratar con la ESE Hospital Mental de Antioquia,  que garantice la contratación de profesionales con experiencia y conocimiento en intervenciones psicosociales, capaces de diseñar, ejecutar o evaluar programas que favorezcan cambios de actitud en la sociedad con respecto a los factores que dificultan la integración y desarrollo de las mujeres como grupo poblacional diferencial, así como en el trabajo  con mujeres victimas de la violencia</t>
  </si>
  <si>
    <t>Coordinadora:  Ana Carolina Perez- Apoya Nora Eugenia Echeverri</t>
  </si>
  <si>
    <t>Supervision colegiada, quienes haran el segumiento técnico, jurídico, contable y financiero. El seguimiento administrativo correponderá a la servidora pública que hace las veces de coordinadora.</t>
  </si>
  <si>
    <t>Implementar acciones afirmativas para la permanencia de las mujeres adultas matriculadas en el programa la Escuela Busca la Mujer Adulta (41 municipios)</t>
  </si>
  <si>
    <t xml:space="preserve">Clara Lia Ortiz </t>
  </si>
  <si>
    <t>Directora de Desarrollo Humano</t>
  </si>
  <si>
    <t>3835014</t>
  </si>
  <si>
    <t>clara.ortiz@antioquia.gov.co</t>
  </si>
  <si>
    <t>Educando en igualdad de género</t>
  </si>
  <si>
    <t xml:space="preserve">Municipios que implementan “La Escuela Busca a la Mujer Adulta" </t>
  </si>
  <si>
    <t>IMPLEMENTACION  EDUCANDO EN IGUAL</t>
  </si>
  <si>
    <t>07-0071</t>
  </si>
  <si>
    <t xml:space="preserve">Municipios que implementan “La Escuela Busca a la Mujer Adulta"  </t>
  </si>
  <si>
    <t xml:space="preserve">Implementación del Programa "La escuela busca la mujer adulta" en 41 municipios de Antioquia </t>
  </si>
  <si>
    <t xml:space="preserve">Convenio Interadministrativo entre la Gobernación de Antioquia - Secretaria de las Mujeres y los municipios donde se implementará el proyecto la Escuela Busca la Mujer Adulta, mediante la implementación de acciones afirmativas, tales como: alimentación, transporte y/o cuidado de sus hijos e hijas menores de 6 años mientras las mujeres asisten a las actividades formativas en la institución educativa que el municipio se compromete a mantener en optimas condiciones, así mismo el alcalde designará un enlace, quien verificará el cumplimiento de los compromisos adquiridos con la Secretaría de las Mujeres. </t>
  </si>
  <si>
    <t>Maria Consuelo Mesa</t>
  </si>
  <si>
    <t>Realizar seguimiento tecnico, Administrativa, contable,financiera,  y jurídico</t>
  </si>
  <si>
    <t>Realizar la Segunda Fase del Concurso Departamental Mujeres Emprendedoras</t>
  </si>
  <si>
    <t>Seguridad económica de las mujeres</t>
  </si>
  <si>
    <t>Concurso Departamental "mujeres emprendedoras" realizado</t>
  </si>
  <si>
    <t>IMPLEMENTACION SEGURIDAD ECONOMICA</t>
  </si>
  <si>
    <t>07-0070</t>
  </si>
  <si>
    <t>Concurso Departamental "mujeres emprendedoras, Red Departamental de Mujeres Empresarias conformada y operando</t>
  </si>
  <si>
    <t>Concurso Departamental "mujeres emprendedoras</t>
  </si>
  <si>
    <t>Universidad de Antioquia</t>
  </si>
  <si>
    <t>Para cumplir los propósitos del concurso se requiere asociarse con una entidad que cuente con la trayectoria y experiencia en temas de gestión de proyectos públicos y en temas de emprendimiento y con reconocimientos en este aspecto, que tenga la capacidades para desarrollar las actividades y los productos relacionados con el Concurso Mujeres Emprendedoras por lo cual surge el Parque del Emprendimiento-Dependencia adscrita a la Vicerrectoría de Extensión de la Universidad de Antioquia, este programa cuenta con 10 años de experiencia en el desarrollo de proyectos públicos y privados dirigidos a la promoción de la cultura emprendedora y el fortalecimiento empresarial y en los últimos años con actividades para promover el emprendimiento femenino en particular. El aporte por parte de la UdeA será igual o superior al 20% del convenio.</t>
  </si>
  <si>
    <t>Clara Lia Ortiz. Apoya Monica Matta</t>
  </si>
  <si>
    <t>Fortalecer las Granjas para seguridad alimentaria económica de las mujeres rurales  y Área Metropolitana</t>
  </si>
  <si>
    <t>Granjas para la seguridad alimentaria y económica de las mujeres rurales –“SIEMBRA”</t>
  </si>
  <si>
    <t>Implementación y seguimiento a las granjas</t>
  </si>
  <si>
    <t>Area Metropolitana</t>
  </si>
  <si>
    <t>Este será un convenio interadminsitrativo de asociación con el Area Metropolitana, quién realizará un aporte igual o superior al 20% del convenio. Será un convenio en donde estará el Area Metropolitana, MANÁ, Agricultura y la Secretaría de las Mujeres de Antioquia. El area Metropolitana es el socio idoneo junto con las secretarias ya mencionadas porque el AREA cuenta con el plan ALDEA y la Alianza por el Buen Vivir.</t>
  </si>
  <si>
    <t>Clara Lia Ortiz</t>
  </si>
  <si>
    <t>Realizar Cursos de formación subregional para mujeres con aspiraciones y encargos de elección popular</t>
  </si>
  <si>
    <t>Mujeres políticas “Antioquia Piensa en Grande”</t>
  </si>
  <si>
    <t>Cursos de formación subregionales para mujeres con aspiraciones y en cargos de elección popular dictados</t>
  </si>
  <si>
    <t>IMPLEMENTACION MUJERES POLITCIAS</t>
  </si>
  <si>
    <t>07-0072</t>
  </si>
  <si>
    <t>Encuentros de formación en equidad de género para autoridades locales realizados</t>
  </si>
  <si>
    <t xml:space="preserve">Encuentros de formación </t>
  </si>
  <si>
    <t xml:space="preserve">Convenio de asociación con la UdeA, quien aportará el 20% del valor total del convenio, se justifica dicho convenio con al UdeA ya que dicha institución Universitaria es la unica que cuenta con una escuela de politicas públicas con enfoque de género, situación indispensable para la formación en politica para las mujeres que aspiran a cargos de elección popular en el departamento de Antioquia </t>
  </si>
  <si>
    <t xml:space="preserve">Julian Giraldo y Adriana Maria Cardona </t>
  </si>
  <si>
    <t>Jornadas subregionales para atencion integral a mujeres en el marco del conflicto armado</t>
  </si>
  <si>
    <t>Régimen Especial - Organismos Internacionales</t>
  </si>
  <si>
    <t>Seguridad pública para las mujeres</t>
  </si>
  <si>
    <t>Cursos de formación a mujeres en sus derechos y en equidad de género realizados, Cursos de formación a mujeres en sus derechos y en equidad de género realizados</t>
  </si>
  <si>
    <t>IMPLEMETNACION SEGURIDAD PUBLICA</t>
  </si>
  <si>
    <t>Diplomado en género, justicia, posconflicto y paz dictado, Talleres de formación en equidad de género a mujeres privadas de la libertad</t>
  </si>
  <si>
    <t>Talleres Diplomados en género, justicia y posconflicto</t>
  </si>
  <si>
    <t>Este será un convenio de Cooperación Internacional con el Fondo para el Apoyo a Organizaciones de la Sociedad Civil Colombiana - FOS.   Las Embajadas de Suecia y Noruega son las dueñas del fondo multi-donante, creado con el propósito de financiar y fortalecer a la sociedad civil colombiana. Este convenio de cooperación no se regirá por la Ley 80 de 1993, pero si por el régimen de contratación aplicable a los organismos internacionales establecido en el artículo 20 de la Ley 1150 de 2007, ya que FOSCOL dará un aporte de más de 50% de los recursos para el convenio que busca realizar una atención integral a mujeres en el marco del conflicto armado</t>
  </si>
  <si>
    <t xml:space="preserve">Prestación de servicios de un operador logístico para la organización, administración, ejeución y demas acciones logísticas necesarias para la realización de los eventos programados por la Secretaría de las Mujeres  </t>
  </si>
  <si>
    <t>Campaña comunicacional "Mujeres Antioquia Piensa en Grande"</t>
  </si>
  <si>
    <t>IMPLEMENTACION TRANSVERSALIDAD CON HECHOS</t>
  </si>
  <si>
    <t>Campañas de comunicación pública</t>
  </si>
  <si>
    <t>Operación logística</t>
  </si>
  <si>
    <t>Lo realiza la Gerencia de Comunicaiones</t>
  </si>
  <si>
    <t>Juan fernando Arenas</t>
  </si>
  <si>
    <t>Contrato interadministrativo para la promoción, creación elaboración desarrollo y conceptualización de la campaña, estrategia y necesidades comunicacionales de la Secretaría de las Mujeres de Antioquia.</t>
  </si>
  <si>
    <t>Campaña comunicacional Mujeres Pensando en grande</t>
  </si>
  <si>
    <t>Servicio transporte terrestre para funcionarios</t>
  </si>
  <si>
    <t>Jornadas de salud pública y derechos sexuales y reproductivos para las mujeres, seminarios, talleres lúdico pedagpogicas</t>
  </si>
  <si>
    <t>Jornadas, talleres y activiades lúdico pedagógicas en los municipios</t>
  </si>
  <si>
    <t>Jornadas</t>
  </si>
  <si>
    <t>Lo realiza la Secretaria General</t>
  </si>
  <si>
    <t>Maria Mercedes Ortega</t>
  </si>
  <si>
    <t>Designar estudiantes de las universidades públicas y privadas para la realización de la práctica académica con el fin de brindar apoyo a la gestión del Departamento de Antioquia y sus regiones durante el primer semestre de 2017</t>
  </si>
  <si>
    <t xml:space="preserve">Apoyo profesional activiades propias </t>
  </si>
  <si>
    <t>Apoyo profesional</t>
  </si>
  <si>
    <t>Estudiantes de práctica de excelencia</t>
  </si>
  <si>
    <t>Lo realiza la Secretaria de Gestion Humana</t>
  </si>
  <si>
    <t xml:space="preserve">Lyliana María Ramírez </t>
  </si>
  <si>
    <t>Adquisicion tiquetes aereos</t>
  </si>
  <si>
    <t>Funcionamiento</t>
  </si>
  <si>
    <t>GASTOS DE VIAJE</t>
  </si>
  <si>
    <t xml:space="preserve">Reconocimiento transporte aéreo </t>
  </si>
  <si>
    <t>Elaboración del Plan Departamental de Mujeres Propietarias</t>
  </si>
  <si>
    <t>Plan Departamental "mujeres rurales propietarias" diseñado</t>
  </si>
  <si>
    <t xml:space="preserve">Plan Departamental "mujeres rurales propietarias" </t>
  </si>
  <si>
    <t>Jornadas de socialización con muejres propietarias</t>
  </si>
  <si>
    <t>Clara Lía Ortiz Bustamante</t>
  </si>
  <si>
    <t>Campaña de investigación, búsqueda y promoción de mujeres escritoras de Antioquia</t>
  </si>
  <si>
    <t>IMPLEMENTACION EDUCANDO EN IGUALDAD</t>
  </si>
  <si>
    <t>Convocatorias y busqueda en antioquia de muejres escritoras</t>
  </si>
  <si>
    <t>Se realizará un convenio de asociación en el que participarán: el IDEA, Instituto de Cultura y Patrimonio de Antioquia y la Secretaría de las Mujeres, el aporte mínimo que dará cada uno de los asociados será del 20% del valor total del convenio con el que se pretende realizar una Campaña de investigación, búsqueda y promoción de mujeres escritoras de Antioquia: La campaña tiene como objetivo buscar y conocer las escritoras antioqueñas desde hace 200 años, a través de una investigación con publicación para promover su producción literaria</t>
  </si>
  <si>
    <t>Fortalecimiento productivo y agroindustrial para Consejos Comunitarios del Departamento de Antioquia.</t>
  </si>
  <si>
    <t>LILIANA MARIA PEREZ BUSTAMANTE</t>
  </si>
  <si>
    <t>LOGÍSTICO</t>
  </si>
  <si>
    <t>3839566</t>
  </si>
  <si>
    <t>liliana.perez@antioquia.gov.co</t>
  </si>
  <si>
    <t>Coalición de Municipios Afroantioqueños</t>
  </si>
  <si>
    <t>Programas implementados de transformación del campo y crecimiento verde impulsados en los consejos comunitarios con titulación de tierra.</t>
  </si>
  <si>
    <t>070049</t>
  </si>
  <si>
    <t>Maria E. Palacio Giraldo</t>
  </si>
  <si>
    <t>Tecnica, Administrativa, Financiera, Legal y contable</t>
  </si>
  <si>
    <t>Practicante de excelencia para la Gerencia de Negritudes.
(La gerencia gestiona CDP y lo entrega a la Secretaría de Gestión Humana -Dirección de Desarrollo Organizacional para ser incluído en el presupuesto que conforme el proceso contractual del mismo objeto.)</t>
  </si>
  <si>
    <t>Otro Tipo de Contrato</t>
  </si>
  <si>
    <t>Apoyo a los procesos para la elaboración de Planes de Etnodesarrollo para Consejos Comunitarios y Organzaciones de Base.</t>
  </si>
  <si>
    <t>Régimen Especial - Decreto 092 de 2017</t>
  </si>
  <si>
    <t>Planes de Etnodesarrollo de Consejos comunitarios de Antioquia apoyados en su formulación.</t>
  </si>
  <si>
    <t>Juliana Camila  Marín Meneces</t>
  </si>
  <si>
    <t>Acompañamiento técnico, social, ambiental y legal para la formulación e implementación de proyectos productivos para beneficio de Consejos Comunitarios, Organizaciones de Base y Comunidad en General.</t>
  </si>
  <si>
    <t>Consejos comunitarios y organizaciones de base apoyados en asesoría y asistencia técnica en la formulación proyectos de cooperación en el marco del decenio internacional de los pueblos afrodescendientes.</t>
  </si>
  <si>
    <t>Astrid Elena Echavarria Meneses</t>
  </si>
  <si>
    <t>Asesoría y asistencia técnica etnoeducativos (La gerencia gestiona CDP y lo entrega a la Secretaría de Educación para ser incluído en el presupuesto que conforme el proceso contractual del mismo objeto.)</t>
  </si>
  <si>
    <t>Programas Etnoeducativos apoyados con asesoría y asistencia técnica.</t>
  </si>
  <si>
    <t>Formación y fortalecimiento empresarial, para apoyar las labores productivas del campo verde con las comunidades afrodescendientes del Departamento de Antioquia. Por medio de convenio de asociación.</t>
  </si>
  <si>
    <t>Aportar para la construcción y dotación de 15 puestos de salud para los consejos comunitarios del Departamento de Antioquia.
(La gerencia gestiona CDP y lo entrega a la Secretaría Seccional de Salud y Protección Social de Antioquia para ser incluído en el presupuesto que conforme el proceso contractual del mismo objeto.)</t>
  </si>
  <si>
    <t>Municipios con población Afroantioqueña beneficiados con programas sociales del Estado.</t>
  </si>
  <si>
    <t>Rubiela Alzate Zuluaga</t>
  </si>
  <si>
    <t>Realizar un acto simbólico que a través de las artes avoque los procesos de reconocimiento, justicia y desarrollo de la Comunidad Afroantioqueña, en el marco de la conmemoración del Día Nacional de la Afrocolombianidad.
(La gerencia gestiona CDP y lo entrega a la Gerencia de Comunicaciones  para ser incluído en el presupuesto que conforme el proceso contractual del mismo objeto.)</t>
  </si>
  <si>
    <t>Estrategia comunicacional contra el racismo y la discriminación racial y demás formas de exclusión.</t>
  </si>
  <si>
    <t>Promoción, creación, diseño, desarrollo y conceptualización de las campañas, estrategias y necesidades comunicacionales.
(La gerencia gestiona CDP y lo entrega a la Gerencia de Comunicaciones  para ser incluído en el presupuesto que conforme el proceso contractual del mismo objeto.)</t>
  </si>
  <si>
    <t>Identificar entidades públicas y privadas que incorporan la variable étnica en sus programas y proyectos.</t>
  </si>
  <si>
    <t>Entidades públicas y privadas, que adoptan la variable étnica como herramienta de medición.</t>
  </si>
  <si>
    <t>Asesoría y asistencia técnica en procedimientos de titulación colectiva según artículo 4 y siguientes de la Ley 70 de 1993.</t>
  </si>
  <si>
    <t>Entidades públicas y privadas que adoptan el modelo de atención étnico diferencial del pueblo antioqueño.</t>
  </si>
  <si>
    <t>Pieter Heikoop</t>
  </si>
  <si>
    <t>Asesoría y asistencia técnica en formalización de sistema de Gobierno Propio de los Consejos comunitarios según Decreto 1745 de 1995.</t>
  </si>
  <si>
    <t>Sistemas de gobiernos propios Afroantioqueños urbanos y rurales, reconocidos y apoyados mediante asesorías y asistencia técnica.</t>
  </si>
  <si>
    <t>Fomentar alianzas entre instancias territoriales  orientadas a acelerar la disminución de brechas existentes en el acceso de servicios básicos hacia la población afrodescendiente.
(La gerencia gestiona CDP y lo entrega a la Secretaría de Medio Ambiente para ser incluído en el presupuesto que conforme el proceso contractual del mismo objeto.)</t>
  </si>
  <si>
    <t xml:space="preserve">Tecnica, Administrativa, Financiera, Legal y contable </t>
  </si>
  <si>
    <t>Asesoría y asistencia técnica en formalización de instituciones propias en los Consejos Comunitarios</t>
  </si>
  <si>
    <t>Instituciones propias del pueblo Afroantioqueño, creadas, reconocidas y apoyadas mediante asesoría y asistencia técnica.</t>
  </si>
  <si>
    <t>Wilfredo Machado</t>
  </si>
  <si>
    <t>20102301</t>
  </si>
  <si>
    <t>Adquisición de tiquetes aéreos para la Gerencia de Negritudes en su gestión en la Población Afro de Antioquia.
(La gerencia gestiona CDP y lo entrega a la Secretaría General para ser incluído en el presupuesto que conforme el proceso contractual del mismo objeto.)</t>
  </si>
  <si>
    <t>Liliana María Pérez</t>
  </si>
  <si>
    <t>Compra de papelería</t>
  </si>
  <si>
    <t>Fotocopias y suscripción a prensa</t>
  </si>
  <si>
    <t>Adquisición de dos Equipos de Computo para el personal en función de la Gerencia de Negritudes de velocidad procesador de 2.5 GHz, disco duro de 1 TB, Ram de 4 GB, procedor Intel Core i7 6500, con su respectiva licencia de funcionamiento de windows y oficce.</t>
  </si>
  <si>
    <t>Adquisición de sillas operativas ergonómicas para puestos de trabajo.</t>
  </si>
  <si>
    <t xml:space="preserve">Articular acciones dirigidas a implementar estrategías que permitan la consolidadición del Sistema Departamental de Participación y el Fortalecimiento de los organismos comunales y sociales en la subregión de Urabá. </t>
  </si>
  <si>
    <t>Jorge Mario Duran Franco</t>
  </si>
  <si>
    <t xml:space="preserve">Secretario </t>
  </si>
  <si>
    <t>3839070</t>
  </si>
  <si>
    <t>jorge.duran@antioquia.gov.co</t>
  </si>
  <si>
    <t>Fortalecimiento de las instancias, mecanismos y espacios de participación ciudadana</t>
  </si>
  <si>
    <t>Número de Consejos de Participación Ciudadana y Control Social creados y fortalecidos</t>
  </si>
  <si>
    <t>Fortalecimiento y consolidación del Sistema de Participación Ciudadana y Control Social en todo el Departamento de Antioquia.</t>
  </si>
  <si>
    <t>Fortalecer 63 Consejos Municipales de Participación Ciudadana y CS y crear 20 nuevos Consejos.</t>
  </si>
  <si>
    <t>Formación Ciudadana para la Participación y la Convivencia.
Comunicación e Información para el Desarrollo.
Movilización social para la incidencia y formulación de la política Pública de Participación Ciudadana
Estrategia de seguimiento, monitoreo y evaluación.</t>
  </si>
  <si>
    <t xml:space="preserve">El contrato tambien afecta: programa: Fortalecimiento del Movimiento Comunal y las Organizaciones Sociales -  producto: Organizaciones comunales asesoradas para en el cumplimiento de requisitos legales, Programa formador de formadores participando en proceso de réplica de conocimientos con organismos comunales y sociales   formulado e implementado y Programa de formación de dignatarios comunales, representantes de organizaciones sociales y ediles, formulado e implementado. proyecto:Fortalecimiento de la organización Comunal en el departamento de Antioquia-  elemento PEP: 70062001 - Productos:Numero de organizaciones comunales existente en los 118 municipios de la competencia que cumplen los 4 mínimos organizativos (personería Jurídica vigente, estatutos actualizados y aprobados, Dignatario o directivos electos- Sin vacantes, Libros reglamentarios registrados) - Número formadores cualificados
Número de replicas municipales realizadas por los formadores -  Número dignatarios  que asisten a talleres formativos
Número representantes de organizaciones sociales que asisten a talleres formativos
 Número ediles que asisten a talleres formativos.  Actividades: *Caracterización para la identificación de las necesidades y prioridades de las organizaciones comunales, sociales y ediles en temas de fortalecimiento.
*Construcción de propuesta anualizada de caracterización por subregiones del departamento.
* Desarrollo de procesos de caracterización de afiliados por subregiones.
*implementación de acciones orientadas al desarrollo del procedimiento de Inspección, Vigilancia y Contro - *Caracterización del Programa Formador de Formadores y los formadores comunales del departamento.
*Proceso formativo y de actualización de conocimientos para la recertificación de los formadores comunales.
* Formadores comunales en ejercicio, realizando proceso de réplica de conocimientos en organismos comunales. - *Diseño de propuesta técnica, metodológica y temática para la actualización y recertificación de los formadores comunales del departamento. - 
</t>
  </si>
  <si>
    <t>Maria Dioni Medina y Ledys Quintero</t>
  </si>
  <si>
    <t>integral</t>
  </si>
  <si>
    <t xml:space="preserve">Articular acciones dirigidas a implementar estrategías que permitan la consolidadición del Sistema Departamental de Participación y el Fortalecimiento de los organismos comunales y sociales en la subregión del Oriente. </t>
  </si>
  <si>
    <t xml:space="preserve">El contrato tambien afecta: programa: Fortalecimiento del Movimiento Comunal y las Organizaciones Sociales -  producto: Organizaciones comunales asesoradas para en el cumplimiento de requisitos legales, Programa formador de formadores participando en proceso de réplica de conocimientos con organismos comunales y sociales   formulado e implementado y Programa de formación de dignatarios comunales, representantes de organizaciones sociales y ediles, formulado e implementado. proyecto:Fortalecimiento de la organización Comunal en el departamento de Antioquia-  elemento PEP: 070062001 - Productos:Numero de organizaciones comunales existente en los 118 municipios de la competencia que cumplen los 4 mínimos organizativos (personería Jurídica vigente, estatutos actualizados y aprobados, Dignatario o directivos electos- Sin vacantes, Libros reglamentarios registrados) - Número formadores cualificados
Número de replicas municipales realizadas por los formadores -  Número dignatarios  que asisten a talleres formativos
Número representantes de organizaciones sociales que asisten a talleres formativos
 Número ediles que asisten a talleres formativos.  Actividades: *Caracterización para la identificación de las necesidades y prioridades de las organizaciones comunales, sociales y ediles en temas de fortalecimiento.
*Construcción de propuesta anualizada de caracterización por subregiones del departamento.
* Desarrollo de procesos de caracterización de afiliados por subregiones.
*implementación de acciones orientadas al desarrollo del procedimiento de Inspección, Vigilancia y Contro - *Caracterización del Programa Formador de Formadores y los formadores comunales del departamento.
*Proceso formativo y de actualización de conocimientos para la recertificación de los formadores comunales.
* Formadores comunales en ejercicio, realizando proceso de réplica de conocimientos en organismos comunales. - *Diseño de propuesta técnica, metodológica y temática para la actualización y recertificación de los formadores comunales del departamento. - 
</t>
  </si>
  <si>
    <t xml:space="preserve">Articular acciones dirigidas a implementar estrategías que permitan la consolidadición del Sistema Departamental de Participación y el Fortalecimiento de los organismos comunales y sociales en la subregión del Occidente. </t>
  </si>
  <si>
    <t>Articular acciones dirigidas a implementar estrategías que permitan la consolidadición del Sistema Departamental de Participación y el Fortalecimiento de los organismos comunales y sociales en las subregiónes del Norte y Bajo Cauca.</t>
  </si>
  <si>
    <t xml:space="preserve">Articular acciones dirigidas a implementar estrategías que permitan la consolidadición del Sistema Departamental de Participación y el Fortalecimiento de los organismos comunales y sociales en las subregiónes del Nordeste y Magdalenamedio. </t>
  </si>
  <si>
    <t xml:space="preserve">Articular acciones dirigidas a implementar estrategías que permitan la consolidadición del Sistema Departamental de Participación y el Fortalecimiento de los organismos comunales y sociales en la subregión del Suroeste. </t>
  </si>
  <si>
    <t xml:space="preserve">Articular acciones dirigidas a implementar estrategías que permitan la consolidadición del Sistema Departamental de Participación y el Fortalecimiento de los organismos comunales y sociales en la subregión del Valle de Aburrá. </t>
  </si>
  <si>
    <t>Articular estrategias para la planeación participativa ciudadana a través del desarrollo de convites ciudadanos en cuatro (4) de los municipio de la subregión del Bajo Cauca.*</t>
  </si>
  <si>
    <t>Número de Experiencias de planeación y presupuesto participativo</t>
  </si>
  <si>
    <t>Territorios Intervenidos en Planeación y Presupuesto Participativo</t>
  </si>
  <si>
    <t>Articular estrategias para la implementación de Convites Ciudadanos Participativos en los municipios, buscando el fortalecimiento y dinamización de la Participación Ciudadana</t>
  </si>
  <si>
    <t>John Wilson Zapata</t>
  </si>
  <si>
    <t xml:space="preserve">Articular estrategias para la planeación participativa ciudadana a través del desarrollo de convites ciudadanos en cuatro (4) de los municipio de la subregión del Valle del Aburra.* </t>
  </si>
  <si>
    <t>Articular estrategias para la planeación participativa ciudadana a través del desarrollo de convites ciudadanos en cuatro (4) de los municipio de la subregión del Norte*</t>
  </si>
  <si>
    <t>Articular estrategias para la planeación participativa ciudadana a través del desarrollo de convites ciudadanos en cuatro (4) de los municipio de la subregión del Nortedeste*</t>
  </si>
  <si>
    <t>Articular estrategias para la planeación participativa ciudadana a través del desarrollo de convites ciudadanos en cuatro (4) de los municipio de la subregión del Suroeste*</t>
  </si>
  <si>
    <t>Articular estrategias para la planeación participativa ciudadana a través del desarrollo de convites ciudadanos en cuatro (4) de los municipio de la subregión del Occidente*</t>
  </si>
  <si>
    <t>Articular estrategias para la planeación participativa ciudadana a través del desarrollo de convites ciudadanos en cuatro (4) de los municipio de la subregión del Oriente*</t>
  </si>
  <si>
    <t>Articular estrategias para la planeación participativa ciudadana a través del desarrollo de convites ciudadanos en cuatro (4) de los municipio de la subregión del Uraba*</t>
  </si>
  <si>
    <t>Articular estrategias para la planeación participativa ciudadana a través del desarrollo de convites ciudadanos en cuatro (4) de los municipio de la subregión del Magdalena medio*</t>
  </si>
  <si>
    <t xml:space="preserve">Coordinar estrategias para promover el acceso a los bienes y servicios de apoyo institucional como estrategia de inclusión social y dignificación de las condiciones de vida de los hogares rurales en dos (2) de los municipios de la subregión del Valle de Aburrá </t>
  </si>
  <si>
    <t>Acceso Rural a los Servicios Sociales</t>
  </si>
  <si>
    <t>Jornadas de servicios realizadas y hogares rurales asesorados</t>
  </si>
  <si>
    <t xml:space="preserve">Apoyo integral a los hogares en condición de pobreza extrema en el departamento de Antioquia. 
</t>
  </si>
  <si>
    <t>Jornadas de oferta articulada de servicios y asesoría a hogares rurales</t>
  </si>
  <si>
    <t>Jornada articulada de servicios y contratación enlace técnico municipal</t>
  </si>
  <si>
    <t>Isabel Cristina Cardona Yepez</t>
  </si>
  <si>
    <t>Coordinar estrategias para promover el acceso a los bienes y servicios de apoyo institucional como estrategia de inclusión social y dignificación de las condiciones de vida de los hogares rurales en dos (2) de los municipios dela subregión del Oriente. 2*</t>
  </si>
  <si>
    <t>Coordinar estrategias para promover el acceso a los bienes y servicios de apoyo institucional como estrategia de inclusión social y dignificación de las condiciones de vida de los hogares rurales en dos (2) de los municipios dela subregión del Nordeste. 2*</t>
  </si>
  <si>
    <t xml:space="preserve">Coordinar estrategias para promover el acceso a los bienes y servicios de apoyo institucional como estrategia de inclusión social y dignificación de las condiciones de vida de los hogares rurales en dos (2) de los municipios dela subregión del Occidente. 2* </t>
  </si>
  <si>
    <t xml:space="preserve">Coordinar estrategias para promover el acceso a los bienes y servicios de apoyo institucional como estrategia de inclusión social y dignificación de las condiciones de vida de los hogares rurales en dos (2) de los municipios de la subregión del Magdalena Medio. 2* </t>
  </si>
  <si>
    <t>Coordinar estrategias para promover el acceso a los bienes y servicios de apoyo institucional como estrategia de inclusión social y dignificación de las condiciones de vida de los hogares rurales en dos (2) de los municipios de la subregión del Uraba</t>
  </si>
  <si>
    <t>Coordinar estrategias para promover el acceso a los bienes y servicios de apoyo institucional como estrategia de inclusión social y dignificación de las condiciones de vida de los hogares rurales en dos (2) de los municipios de la subregión del Bajo Cauca. 2*</t>
  </si>
  <si>
    <t>Coordinar estrategias para promover el acceso a los bienes y servicios de apoyo institucional como estrategia de inclusión social y dignificación de las condiciones de vida de los hogares rurales en dos (2) de los municipios de la subregión del Norte</t>
  </si>
  <si>
    <t>Coordinar estrategias para promover el acceso a los bienes y servicios de apoyo institucional como estrategia de inclusión social y dignificación de las condiciones de vida de los hogares rurales en dos (2) de los municipios de la subregión del Suroeste. 2*</t>
  </si>
  <si>
    <t>Prestación de Servicios profesionales y de apoyo a la gestión para impulsar y desarrollar los programas estratégicos de la Secretaría de Participación Ciudadana y Desarrollo Social en el Departamento de Antioquia</t>
  </si>
  <si>
    <t>Fortalecimiento del Movimiento Comunal y las Organizaciones Sociales</t>
  </si>
  <si>
    <t>Organizaciones comunales asesoradas para en el cumplimiento de requisitos legales - Programa formador de formadores participando en proceso de réplica de conocimientos con organismos comunales y sociales. formulado e implementado</t>
  </si>
  <si>
    <t>Fortalecimiento de la organización Comunal en el departamento de Antioquia</t>
  </si>
  <si>
    <t>Numero de organizaciones comunales existente en los 118 municipios de la competencia que cumplen los 4 mínimos organizativos (personería Jurídica vigente, estatutos actualizados y aprobados, Dignatario o directivos electos- Sin vacantes, Libros reglamentarios registrados) - Número formadores cualificados - Número de replicas municipales realizadas por los formadores"</t>
  </si>
  <si>
    <t>*Caracterización para la identificación de las necesidades y prioridades de las organizaciones comunales, sociales y ediles en temas de fortalecimiento. - *Construcción de propuesta anualizada de caracterización por subregiones del departamento. - * Desarrollo de procesos de caracterización de afiliados por subregiones. - *implementación de acciones orientadas al desarrollo del procedimiento de Inspección, Vigilancia y Control - *Diseño de propuesta técnica, metodológica y temática para la actualización y recertificación de los formadores comunales del departamento. - *Caracterización del Programa Formador de Formadores y los formadores comunales del departamento. - *Proceso formativo y de actualización de conocimientos para la recertificación de los formadores comunales. - * Formadores comunales en ejercicio, realizando proceso de réplica de conocimientos en organismos comunales.</t>
  </si>
  <si>
    <t>Tambien afecta estos proyectos: PROGRAMA: Fortalecimiento de las instancias, mecanismos y espacios de participación ciudadana, PRODUCTO: Número de Consejos de Participación Ciudadana y Control Social creados y fortalecidos, PROYECTO: Fortalecimiento y consolidación del Sistema de Participación Ciudadana y Control Social en todo el Departamento de Antioquia,  ELEMENTO PEP: 70063001, PRODUCTOS:  Fortalecer 63 Consejos Municipales de Participación Ciudadana y CS y crear 20 nuevos Consejos, ACTIVIDADES Formación Ciudadana para la Participación y la Convivencia, Comunicación e Información para el Desarrollo, Movilización social para la incidencia y formulación de la política Pública de Participación Ciudadana, Estrategia de seguimiento, monitoreo y evaluación. – PROGRAMA: Fortalecimiento de las instancias, mecanismos y espacios de participación ciudadana, PRODUCTO: Número de Experiencias de planeación y presupuesto participativo, PROYECTO: Fortalecimiento y consolidación del Sistema de Participación Ciudadana y Control Social en todo el Departamento de Antioquia. ELEMENTO PEP: 70073001, PRODUCTOS: Territorios Intervenidos en Planeación y Presupuesto Participativo, ACTIVIDADES: Articular estrategias para la implementación de Convites Ciudadanos Participativos en los municipios, buscando el fortalecimiento y dinamización de la Participación Ciudadana. – PROGRAMA: Antioquia reconoce e incluye la diversidad sexual y de género "Campaña comunicacional, PRODUCTOS: Encuentros, espacios e instancias de participación, Alianzas público privadas y Grupos de investigación, PROYECTO:  Fortalecimiento Antioquia reconoce e incluye la diversidad sexual y de género en el departamento de Antioquia, ELEMENTO PEP: 70066001, PRODUCTOS: Piezas pedagógicas comunicacionales, Encuentros realizados y espacios e instancias de participación con integrantes de la población LGBTI, Insumos para la formulación de la política pública y para la asesoría y la asistencia técnica que se realizará a los 124 municipios, Encuentros realizados y espacios e instancias de participación con integrantes de la población LGBTI, ACTIVIDADES: Foro académico, Reuniones de socialización y construcción en torno a los derechos LGBTI, Diseño y divulgación de las herramientas pedagógicas, Sistematización, Generación de conocimientos orientados a la formulación de la política pública LGBTI, grupo de investigación, encuentros subregionales. - PROGRAMA: Acceso Rural a los Servicios Sociales, PRODUCTOS: Jornadas de servicios realizadas y hogares rurales asesorados, PROYECTO: Apoyo integral a los hogares en condición de pobreza extrema en el departamento de Antioquia, ELEMENTO PEP: 70060001, PRODUCTOS: Jornadas de oferta articulada de servicios y asesoría a hogares rurales, ACTIVIDADES: Acompañamiento al proceso de planeación, ejecución, evaluación y sistematización de las acciones e impactos del proyecto</t>
  </si>
  <si>
    <t>Ivan Rodriguez</t>
  </si>
  <si>
    <t>Desarrollar e implemetar diversas  acciones pedagógicas dirigdas al reconocimiento de los derechos LGBTI y la formulación de una política pública en el Departamento de Antioquia</t>
  </si>
  <si>
    <t xml:space="preserve">10 meses </t>
  </si>
  <si>
    <t>JorgeMario Duran Franco</t>
  </si>
  <si>
    <t>Secretario de Despacho</t>
  </si>
  <si>
    <t>Antioquia reconoce e incluye la diversidad sexual y de género</t>
  </si>
  <si>
    <t xml:space="preserve">Campaña comunicacional
Encuentros, espacios e instancias de participación
Alianzas público privadas
Gurpos de investigación
</t>
  </si>
  <si>
    <t>Fortalecimiento Antioquia reconoce e incluye la diversidad sexual y de género en el departamento de Antioquia</t>
  </si>
  <si>
    <t>Piezas pedagógicas comunicacionales 
Encuentros realizados y espacios e instancias de participación con integrantes de la población LGBTI
Insumos para la formulación de la política pública y para la asesoría y la asistencia técnica que se realizará a los 124 municipios
Encuentros realizados y espacios e instancias de participación con integrantes de la población LGBTI</t>
  </si>
  <si>
    <t>Foro académico
Reuniones de socialización y construcción en torno a los derechos LGBTI
Diseño y divulgación de las herrameintas pedagógicas
Sistematización 
Generación de conocimientos orientados a la formulación de la politica pública LGBTI
grupo de investigación
encuentros subregionales</t>
  </si>
  <si>
    <t>Eliana Zapata</t>
  </si>
  <si>
    <t>Prestación de servicios de mantenimiento, soporte, nuevos desarrollos y trasferencia de conocimiento para garantizar la sostenibilidad del sistema unificado de registros de organizaciones comunales SURCO de los procesos de gestión documental</t>
  </si>
  <si>
    <t>Organizaciones comunales asesoradas para en el cumplimiento de requisitos legales</t>
  </si>
  <si>
    <t xml:space="preserve">Propuesta integral de servicios outsourcing para el apoyo a la administración, transferencia de conocimiento, sostenibilidad y desarrollo de procesos de implantación en territorio del sistema el sistema unificado de registro y control de organismos comunales – SURCO para el año 2.017
</t>
  </si>
  <si>
    <t xml:space="preserve">*Soporte técnico para sostenibilidad del sistema y acompañamiento a procesos de elecciones comunales.
*Apoyo a procesos de gestión documental.
*Sostenibilidad y ajustes de desarrollo vinculado al sistema Mercurio
*Instalación configuración y alojamiento en Servidores externos
</t>
  </si>
  <si>
    <t>Hector Correa</t>
  </si>
  <si>
    <t xml:space="preserve">Desarrollar cada una de las etapas y actividades que se requieren para la implementación  de la convocatoria "IDEAS EN GRANDE" Estímulos a la gestión y al desarrollo comunitario  </t>
  </si>
  <si>
    <t>Organizaciones comunales y sociales en convocatorias públicas departamentales, participando. - Organizaciones comunales y sociales con proyectos financiados, beneficiadas.</t>
  </si>
  <si>
    <t>Gestión para el desarrollo y la cohesión territorial</t>
  </si>
  <si>
    <t>Número de organizaciones comunales y sociales  que se presentan a las convocatorias departamentales por subregión. - Número de organizaciones comunales y sociales con proyectos financiados por el gobierno departamental</t>
  </si>
  <si>
    <t>Construir una ruta de gestión y canalización de oferta pública departamental para la sostenibilidad financiera, técnica y administrativa de las organizaciones sociales y comunales. - *Apoyo técnico al antes, durante y después de la convocatoria. - *Desarrollar un proceso de asistencia técnica para las organizaciones sociales y comunales participante en las convocatoria y las acreedores de los estímulos. - Fortalecer las organizaciones sociales y comunales a través de la cofinanciación de los proyectos que le aporten a la gestión para el desarrollo y la cohesión territorial. - Desarrollar un proceso de asistencia técnica para las organizaciones sociales y comunales acreedores de los estímulos</t>
  </si>
  <si>
    <t>Juan Camilo Montoya</t>
  </si>
  <si>
    <t>Estimulos a organizaciones sociales y comunales participantes de la convocatoria "IDEAS EN GRANDE</t>
  </si>
  <si>
    <t>Estímulos que se entregan en el concurso</t>
  </si>
  <si>
    <t xml:space="preserve">Articular esfuerzos y estrategias con miras a dellarrolar programas conjuntos dirigidos al fortalecciomiento del control social  y la rendición pública de cuentas en el Departamento de Antioquia </t>
  </si>
  <si>
    <t>Articular acciones  estratégicas para la implementación  de la escuela comunal en el departametno de Antioquia</t>
  </si>
  <si>
    <t>Organizaciones comunales asesoradas para en el cumplimiento de requisitos legales. - Programa de formación de dignatarios comunales, representantes de organizaciones sociales y ediles, formulado e implementado</t>
  </si>
  <si>
    <t>Numero de organizaciones comunales existente en los 118 municipios de la competencia que cumplen los 4 mínimos organizativos (personería Jurídica vigente, estatutos actualizados y aprobados, Dignatario o directivos electos- Sin vacantes, Libros reglamentarios registrados. - Número dignatarios  que asisten a talleres formativos. - Número representantes de organizaciones sociales que asisten a talleres formativos. -  Número ediles que asisten a talleres formativos</t>
  </si>
  <si>
    <t>*Caracterización para la identificación de las necesidades y prioridades de las organizaciones comunales, sociales y ediles en temas de fortalecimiento. - *Construcción de propuesta anualizada de caracterización por subregiones del departamento. - * Desarrollo de procesos de caracterización de afiliados por subregiones. - *implementación de acciones orientadas al desarrollo del procedimiento de Inspección, Vigilancia y Control - *Diseño técnico, metodológico y temático de la propuesta de Escuela Virtual de Formación Comunal. - *Desarrollo de Módulo Piloto de Formación, según necesidades y prioridades de la caracterización de temas de fortalecimiento. - *Desarrollo de módulos según prioridades de la caracterización de fortalecimiento - *Diseño e implementación de programa de tutorías para los módulos de formación virtual de la Escuela, con los formadores comunales del departamento. -*Programación de encuentros académicos y eventos lúdicos - recreativos para la celebración de la semana comunal en el departamento. - *Encuentro de capacitación a juntas administradoras</t>
  </si>
  <si>
    <t>Prestar el servicio de apoyo a  los tramites y desarrollo de las diferentes etapas  en la gestión de información y el registro de los organismos comunales del Departamenteo de Antioquia</t>
  </si>
  <si>
    <t>Organizaciones comunales asesoradas para en el cumplimiento de requisitos legales. - Programa formador de formadores participando en proceso de réplica de conocimientos con organismos comunales y sociales. formulado e implementado. - Programa de formación de dignatarios comunales, representantes de organizaciones sociales y ediles, formulado e implementado</t>
  </si>
  <si>
    <t>Numero de organizaciones comunales existente en los 118 municipios de la competencia que cumplen los 4 mínimos organizativos (personería Jurídica vigente, estatutos actualizados y aprobados, Dignatario o directivos electos- Sin vacantes, Libros reglamentarios registrados). - Número formadores cualificados. - Número de replicas municipales realizadas por los formadores.- Número dignatarios  que asisten a talleres formativos. - Número representantes de organizaciones sociales que asisten a talleres formativos. -  Número ediles que asisten a talleres formativos</t>
  </si>
  <si>
    <t>-Caracterización para la identificación de las necesidades y prioridades de las organizaciones comunales, sociales y ediles en temas de fortalecimiento. - *Construcción de propuesta anualizada de caracterización por subregiones del departamento. - * Desarrollo de procesos de caracterización de afiliados por subregiones. - *implementación de acciones orientadas al desarrollo del procedimiento de Inspección, Vigilancia y Control - *Diseño de propuesta técnica, metodológica y temática para la actualización y recertificación de los formadores comunales del departamento. - Caracterización del Programa Formador de Formadores y los formadores comunales del departamento. - Proceso formativo y de actualización de conocimientos para la recertificación de los formadores comunales. -  Formadores comunales en ejercicio, realizando proceso de réplica de conocimientos en organismos comunales. - Diseño técnico, metodológico y temático de la propuesta de Escuela Virtual de Formación Comunal. - Desarrollo de Módulo Piloto de Formación, según necesidades y prioridades de la caracterización de temas de fortalecimiento. - Desarrollo de módulos según prioridades de la caracterización de fortalecimiento. - Diseño e implementación de programa de tutorías para los módulos de formación virtual de la Escuela, con los formadores comunales del departamento. - Programación de encuentros académicos y eventos lúdicos - recreativos para la celebración de la semana comunal en el departamento. - Encuentro de capacitación a juntas administradoras</t>
  </si>
  <si>
    <t>Compra de tiquetes aéreos para el desplazamiento de los funcionarios en el territorio nacional.</t>
  </si>
  <si>
    <t>Martha Nubia  Hoyos</t>
  </si>
  <si>
    <t>Designar estudiantes de las universidades publicas y privadas para realización de la práctica académica, con el fin de brindar apoyo a la gestión del Departamento de Antioquia y sus subregiones durante el primer semestre 2017 
(Compentencia: Desarrollo Organizacional)</t>
  </si>
  <si>
    <t>Alvaro Villada García</t>
  </si>
  <si>
    <t>LNR</t>
  </si>
  <si>
    <t>alvaro.villada@antioquia.gov.co</t>
  </si>
  <si>
    <t>Fortalecimiento Institucional para la planeación y la gestión del Desarrollo Territorial</t>
  </si>
  <si>
    <t>Municipios fortalecidos en aspectos fiscales y financieros</t>
  </si>
  <si>
    <t>Fortalecimiento fiscal y financiero de los 125 municipios de Antioquia</t>
  </si>
  <si>
    <t>Fortalecimiento fiscal y financiero</t>
  </si>
  <si>
    <t>Supervisión: N/A
La Dirección aporta informes de seguimiento a la gestión</t>
  </si>
  <si>
    <t>Competencia de la Secretaría de Gestión Humana - ADO
Responsable por la Dirección Alvaro Villada García</t>
  </si>
  <si>
    <t>Supervisión: N/A</t>
  </si>
  <si>
    <t>Apoyo al fortalecimiento fiscal y financiero de los 125 municipios de Antioquia el cual es el objetivo de la Dirección de Finanzas y Gestión de Recursos del DAP</t>
  </si>
  <si>
    <t>Tecnica, Administrativa, Financiera, Jurídica, Coordinación</t>
  </si>
  <si>
    <t>Prestación de servicios de personal de apoyo Temporal 
(Compentencia: Desarrollo Organizacional)</t>
  </si>
  <si>
    <t>Prestación de servicios de un operador logístico para la organización, administración, ejecución y demás acciones logísticas necesarias para la realización de los eventos programadas por la Gobernación de Antioquia  
(Competencia de la Oficina de Comunicaciones)</t>
  </si>
  <si>
    <t>Gestión de la información temática territorial como base fundamental para la planeación y el desarrollo</t>
  </si>
  <si>
    <t>Creación del Observatorio Económico, Fiscal y Financiero de los municipios de Antioquia</t>
  </si>
  <si>
    <t>Construcción del Observatorio Fiscal y financiero del Departamento de Antioquia</t>
  </si>
  <si>
    <t>Se desconoce los responsables de las demas Dependencias que participen en el proceso contractual</t>
  </si>
  <si>
    <t>Competencia de la Oficina de Comunicaciones
Responsable por la Dirección Alvaro Villada García</t>
  </si>
  <si>
    <t xml:space="preserve"> La dirección aporta supervisión Administrativa, Financiera, Jurídica, coordinación. 
</t>
  </si>
  <si>
    <t>Designar estudiantes de las universidades publicas y privadas para realización de la práctica académica, con el fin de brindar apoyo a la gestión del Departamento de Antioquia y sus subregiones durante el segundo semestre 2017
(Compentencia: Desarrollo Organizacional)</t>
  </si>
  <si>
    <t>Diseño, implementación, puesta en marcha,operación y evaluación del observatorio económico, fiscal y financiero de Antioquia.</t>
  </si>
  <si>
    <t>220147</t>
  </si>
  <si>
    <t>Alvaro Villada García
Claudia Castro 
Hernando Latorre</t>
  </si>
  <si>
    <t>Adquisición de tiquetes áereos para la Gobernación de Antioquia 
(Compentencia Subsecretaría Logística)</t>
  </si>
  <si>
    <t>Se desconoce los responsables de las demas Dependencias que participen en el proceso contractual
La modalidad de contratacion se desconoce ya que la gestion del contrato depende de la entidad competente</t>
  </si>
  <si>
    <t>Competencia de la Secretaría General (Subsecretaría Logística)
Responsable por el DAP: Hernando Latorre</t>
  </si>
  <si>
    <t>La dirección aporta supervisión Administrativa, Financiera, Jurídica, coordinación.</t>
  </si>
  <si>
    <t>Designar estudiantes de las universidades publicas y privadas para realización de la práctica académica, con el fin de brindar apoyo a la gestión del Departamento de Antioquia y sus subregiones durante el primer semestre de 2017
(Compentencia: Desarrollo Organizacional)</t>
  </si>
  <si>
    <t>Elisa Fernanda Guerra Mesa</t>
  </si>
  <si>
    <t>3835136-8389180</t>
  </si>
  <si>
    <t>elisa.guerra@antioquia.gov.co</t>
  </si>
  <si>
    <t>Incrementar el numero de Operaciones estadísticas en buen estado e implementadas</t>
  </si>
  <si>
    <t>Consolidación del Sistema de Información Territorial en el Departamento de Antioquia</t>
  </si>
  <si>
    <t>Actualización Sistema de informacion territorial</t>
  </si>
  <si>
    <t>Competencia de la Secretaría de Gestión Humana - ADO
Responsable por la Dirección Elisa Fernanda Guerra Mesa</t>
  </si>
  <si>
    <t>43232305</t>
  </si>
  <si>
    <t>promoción, creación, elaboración desarrollo y conceptualización de las campañas, estrategias y necesidades comunicacionales de la Gobernación de Antioquia 
(Competencia de la Oficina de Comunicaciones)</t>
  </si>
  <si>
    <t>Contrato interadministrativo de Mandato
Se desconoce los responsables de las demas Dependencias que participen en el proceso contractual</t>
  </si>
  <si>
    <t>Competencia de la Oficina de Comunicaciones
Responsable por la Dirección: Elisa Fernanda Guerra Mesa</t>
  </si>
  <si>
    <t xml:space="preserve"> La dirección aporta supervisión Administrativa, Financiera, Jurídica, coordinación. </t>
  </si>
  <si>
    <t>81111800</t>
  </si>
  <si>
    <t>Desarrollo para el fortalecimiento del Módulo de Indicadores y Visor geográfico Corporativo (aplicativo) 
(Competencia Dirección de informática)</t>
  </si>
  <si>
    <t>Competencia de la Secretaria de Gestion Humana (Dirección de informática)
Responsable por la Dirección Elisa Fernanda Guerra Mesa</t>
  </si>
  <si>
    <t xml:space="preserve">La Dirección  aporta supervisión Administrativa, Financiera, Jurídica, coordinación.
</t>
  </si>
  <si>
    <t>80101504</t>
  </si>
  <si>
    <t>Actualización del Plan Estadístico 2017</t>
  </si>
  <si>
    <t>Convenio con el DANE</t>
  </si>
  <si>
    <t xml:space="preserve">Tecnica, Administrativa, Financiera, juridica
</t>
  </si>
  <si>
    <t>80141902</t>
  </si>
  <si>
    <t>Competencia de la Oficina de Comunicaciones
Responsable por la Dirección Elisa Fernanda Guerra Mesa</t>
  </si>
  <si>
    <t>81112501</t>
  </si>
  <si>
    <t>Licencias de software de computador 
(Competencia Dirección de informática)</t>
  </si>
  <si>
    <t>Competencia de la Secretaria de Gestion Humana (Dirección de informatica)
Responsable por la Dirección Elisa Fernanda Guerra Mesa</t>
  </si>
  <si>
    <t>80101602</t>
  </si>
  <si>
    <t>Convenio Marco de la comisión Tripartita (AMVA, Municipio de Medellín, Gobernación de Antioquia) para la elaboración de Estudios regionales.</t>
  </si>
  <si>
    <t>Contdratación directa a través de Convenio  Marco</t>
  </si>
  <si>
    <t>Tecnica, Administrativa, Financiera, juridica</t>
  </si>
  <si>
    <t>43232310</t>
  </si>
  <si>
    <t>Mantenimiento anual y renovación de la licencia para paquete estadístico SPSS 
(Competencia de la Secretaría Seccional de Salud de Antioquia)</t>
  </si>
  <si>
    <t>Competencia de la Secretaría Seccional de Salud de Antioquia (Dirección de sistemas) 
Responsable por la Dirección Elisa Fernanda Guerra Mesa</t>
  </si>
  <si>
    <t>La Dirección  aporta supervisión Administrativa, Financiera, Jurídica, coordinación.</t>
  </si>
  <si>
    <t>Soporte y mantenimiento de la plataforma MapGis 
(Competencia Dirección de informática)</t>
  </si>
  <si>
    <t>contrato con H&amp;G Consultores unicos desarrolladores del software</t>
  </si>
  <si>
    <t>Competencia de la Secretaria de Gestión Humana (Dirección de informatica)
Responsable por la Dirección Elisa Fernanda Guerra Mesa</t>
  </si>
  <si>
    <t>La Dirección  aporta supervisión Administrativa, Financiera, Jurídica, coordinación</t>
  </si>
  <si>
    <t>Soporte y asistencia técnica en el Software KOHA para manejo de centro de documentación 
(Competencia Dirección de informática)</t>
  </si>
  <si>
    <t>Competencia de la Secretaria de Gestión Humana (Dirección de informática)
Responsable por la Dirección Elisa Fernanda Guerra Mesa</t>
  </si>
  <si>
    <t>Adquirir equipos de oficina para el personal administrativo de la Direccion de sistemas de indicadores del DAP 
(Compentencia Subsecretaría Logística)</t>
  </si>
  <si>
    <t>Competencia de la Secretaría General (Subsecretaría Logística)
Responsable por la Dirección Elisa Fernanda Guerra Mesa</t>
  </si>
  <si>
    <t>la Direccion aporta seguimienntoTecnica, administrativa y financiero</t>
  </si>
  <si>
    <t>Designar estudiantes de las universidades publicas y privadas para realización de la práctica académica, con el fin de brindar apoyo a la gestión del Departamento de Antioquia y sus subregiones durante el segundo semestre de 2017
(Compentencia: Desarrollo Organizacional)</t>
  </si>
  <si>
    <t xml:space="preserve">Funcionamiento </t>
  </si>
  <si>
    <t>Hernando Latorre</t>
  </si>
  <si>
    <t>Asesor</t>
  </si>
  <si>
    <t>hernando.latorre@antioquia.gov.co</t>
  </si>
  <si>
    <t xml:space="preserve">La dirección aporta supervisión Administrativa, Financiera, Jurídica, coordinación. </t>
  </si>
  <si>
    <t>Adquisición espacio de almacenamiento para el Sistema Geográfico Corporativo(Cartografía Digital de Antioquia). 
(Competencia Dirección de informática)</t>
  </si>
  <si>
    <t>Jorge Hugo Elejalde</t>
  </si>
  <si>
    <t>3839207</t>
  </si>
  <si>
    <t>jorge.elejalde@antioquia.gov.co</t>
  </si>
  <si>
    <t>Innovación y Tecnología al Servicio del Desarrollo Territorial Departamental</t>
  </si>
  <si>
    <t>Aplicativos mejorados e implementados para la eficiencia de la gestión territorial</t>
  </si>
  <si>
    <t>Actualizacion del sistema de informacion para la planeacion territorial modernizado e implementado en Antioquia</t>
  </si>
  <si>
    <t>220164</t>
  </si>
  <si>
    <t>Sistemas de informacion modernizados e implementados</t>
  </si>
  <si>
    <t>Almacenamiento GIS Corporativo</t>
  </si>
  <si>
    <t>Competencia de la Secretaria de Gestion Humana (Dirección de informática)
Responsable por la Dirección Jorge Hugo Elejalde</t>
  </si>
  <si>
    <t xml:space="preserve">La dirección aporta supervisión Administrativa, Financiera, Jurídica, coordinación. 
</t>
  </si>
  <si>
    <t>81111811 -81111805 - 81161700</t>
  </si>
  <si>
    <t>Soporte, Conectividad y Mesa de Ayuda del Sistema Catastral de Antioquia (OVC) 
(Competencia Dirección de informática)</t>
  </si>
  <si>
    <t>Conectividad con los 124 municipios - Soporte Sistema OVC</t>
  </si>
  <si>
    <t>Soporte Licencias Oracle 
(Competencia Dirección de informática)</t>
  </si>
  <si>
    <t>Licencias ORACLE</t>
  </si>
  <si>
    <t>Competencia de la Secretaria de Gestion Humana (direccion de informatica)
Responsable por la Dirección Jorge Hugo Elejalde</t>
  </si>
  <si>
    <t>Soporte y mantenimiento servidores plataforma Catastral de Antioquia 
(Competencia Dirección de informática)</t>
  </si>
  <si>
    <t>Soporte y Mantenimiento servidores SIG</t>
  </si>
  <si>
    <t>Soporte Licencias ArcGis 
(Competencia Dirección de informática)</t>
  </si>
  <si>
    <t>Licencias ARCGIS</t>
  </si>
  <si>
    <t>Prestación de servicios para apoyo técnico al Sistema Geográfico Corporativo y Sistema Geográfico Catastral.</t>
  </si>
  <si>
    <t>Personal Sistema Geografico Corporativo</t>
  </si>
  <si>
    <t>Competencia de la Secretaría de Gestión Humana - ADO
Responsable por la Dirección Jorge Hugo Elejalde</t>
  </si>
  <si>
    <t>Contratar la digitalización de documentos historicos catastrales</t>
  </si>
  <si>
    <t>Actualizaciones catastrales realizadas en el Departamento de Antioquia.</t>
  </si>
  <si>
    <t>Fortalecimiento de la gestion catastral (actualizacion y conservacion) en el departamendo de Antioquia</t>
  </si>
  <si>
    <t>220166</t>
  </si>
  <si>
    <t>digitalizacion historicos catastrales</t>
  </si>
  <si>
    <t>80111600</t>
  </si>
  <si>
    <t>Prestación de servicios para apoyo técnico a la Gestión Catastral</t>
  </si>
  <si>
    <t>fortalecimiento tecnico</t>
  </si>
  <si>
    <t>Competencia de la Secretaría de Gestión Humana - ADO
Responsable por la Dirección  Jorge Hugo Elejalde</t>
  </si>
  <si>
    <t>43211500 - 43212107-25201600</t>
  </si>
  <si>
    <t>Adquisición de herramientas tecnológicas para fortalecer la Gestión Catastral de Antioquia 
(Competencia Dirección de informática)</t>
  </si>
  <si>
    <t>fortalecimiento tecnologico</t>
  </si>
  <si>
    <t>Se desconoce la modalidad de Contratación ya que es definido por el gestor del Contrato; 
Se desconoce los responsables de las demas Dependencias que participen en el proceso contractual</t>
  </si>
  <si>
    <t>Competencia de la Secretaria de Gestion Humana (Dirección de informática)
Responsable por la Dirección  Jorge Hugo Elejalde</t>
  </si>
  <si>
    <t xml:space="preserve">La dirección aporta supervisión Administrativa, Financiera, Jurídica, coordinación.
</t>
  </si>
  <si>
    <t>Designar estudiantes de las universidades publicas y privadas para realización de la práctica académica, con el fin de brindar apoyo a la gestión del Departamento de Antioquia y sus subregiones durante el primer semestre 2017
(Compentencia: Desarrollo Organizacional)</t>
  </si>
  <si>
    <t>Miguel Andres Quintero Calle</t>
  </si>
  <si>
    <t>3839171</t>
  </si>
  <si>
    <t>miguel.quintero@antioquia.gov.co</t>
  </si>
  <si>
    <t>Mejoramiento de los aplicativos informáticos para la gestión pública departamental Departamento de Antioquia</t>
  </si>
  <si>
    <t>Practicante de excelencia</t>
  </si>
  <si>
    <t>Competencia de la Secretaría de Gestión Humana - ADO
Responsable por la Dirección Miguel Andres Quintero Calle</t>
  </si>
  <si>
    <t>Prestación de servicios de personal de apoyo Temporal de Ingenieria
(Compentencia: Desarrollo Organizacional)</t>
  </si>
  <si>
    <t>Profesional Temporal</t>
  </si>
  <si>
    <t>Administración y Operación de la Mesa de Servicios (Agentes de nivel I, II y III), y hosting dedicado para portales de la Administración Departamental primer semestre 2017 
(Competencia Dirección de informática)</t>
  </si>
  <si>
    <t>Se desconoce la modalidad de contratación ya que esto es definido por la entidad gestora del contrato</t>
  </si>
  <si>
    <t>Competencia de la Secretaria de Gestion Humana (Dirección de informática)
Responsable por la Dirección Miguel Andres Quintero Calle</t>
  </si>
  <si>
    <t>Administración y Operación de la Mesa de Servicios (Agentes de nivel I, II y III), y hosting dedicado para portales de la Administración Departamental segundo semestre 2017 
(Competencia Dirección de informática)</t>
  </si>
  <si>
    <t>Competencia de la Secretaria de Gestión Humana (Dirección de informática)
Responsable por la Dirección Miguel Andres Quintero Calle</t>
  </si>
  <si>
    <t>Designar estudiantes de las universidades publicas y privadas para realización de la práctica académica, con el fin de brindar apoyo a la gestión del Departamento de Antioquia y sus subregiones durante el primer semestre de 2017 
(Compentencia: Desarrollo Organizacional)</t>
  </si>
  <si>
    <t>Banco de programas y proyectos municpales y departamental fortalecidos</t>
  </si>
  <si>
    <t>Fortalecimiento de los Bancos de Proyectos Municipales y del Departamento de Antioquia</t>
  </si>
  <si>
    <t>Bancos de programas y proyectos municipales y departamental, fortalecidos.</t>
  </si>
  <si>
    <t>Apoyo practicantes de excelencia</t>
  </si>
  <si>
    <t>Apoyo al fortalecimiento de los bancos de proyectos municipales y el departamental, mediante procesos de formación y capacitación en proyectos de inversión pública y acompañamiento técnico a las administraciones municipales priorizadas y la Gobernación de Antioquia</t>
  </si>
  <si>
    <t>Capacitación y asesoría administraciones</t>
  </si>
  <si>
    <t>Tecnica, Administrativa, Financiera, Jurídica, coordinación</t>
  </si>
  <si>
    <t>Prestación de servicios de un operador logístico para la organización, administración, ejecución y demás acciones logísticas necesarias para la realización de los eventos programadas por la Gobernación de Antioquia 
(Competencia de la Oficina de Comunicaciones)</t>
  </si>
  <si>
    <t>Eventos, logística y publicaciones.</t>
  </si>
  <si>
    <t>Competencia de la Oficina de Comunicaciones
Responsable por la Dirección Miguel Andres Quintero Calle</t>
  </si>
  <si>
    <t>Soporte Técnico Módulo Proyectos</t>
  </si>
  <si>
    <t>Asesoria y asistencia tecnica a servidores publicos en el Modelo de Gestión para Resultados</t>
  </si>
  <si>
    <t>Modelo de Gestión para resultados diseñado e implementado</t>
  </si>
  <si>
    <t>Implementación del Modelo de Gestión para Resultados en la Gobernación de Antioquia</t>
  </si>
  <si>
    <t>Capacitación servidores públicos en GpR</t>
  </si>
  <si>
    <t xml:space="preserve">Tecnica, Administrativa, Financiera, Jurídica, coordinación. </t>
  </si>
  <si>
    <t>Apoyo al fortalecimiento de los bancos de proyectos municipales y el departamental, mediante procesos de formación y capacitación en proyectos de inversión pública y acompañamiento técnico a las administraciones municipales priorizadas y la Gobernación de Antioquia.</t>
  </si>
  <si>
    <t>Estructuración Observatorio Gestión Púb.</t>
  </si>
  <si>
    <t>Elaboración cartillas y difusión</t>
  </si>
  <si>
    <t xml:space="preserve"> La dirección aporta supervisión Administrativa, Financiera, Jurídica, coordinación.</t>
  </si>
  <si>
    <t>Misael Cadavid Jaramillo</t>
  </si>
  <si>
    <t>3839123</t>
  </si>
  <si>
    <t>misael.cadavid@antioquia.gov.co</t>
  </si>
  <si>
    <t>Articulación intersectorial para el desarrollo integral del departamento</t>
  </si>
  <si>
    <t>Espacios de Planeacion y concertacion de planeacion</t>
  </si>
  <si>
    <t>Construcción formulación e implementación de estrategias transversales generadoras de desarrollo desde la gerencia de
Municipios del Departamento de Antioquia</t>
  </si>
  <si>
    <t>220165</t>
  </si>
  <si>
    <t>Estratégias de promoción implementadas</t>
  </si>
  <si>
    <t>Vinculacion de temporales</t>
  </si>
  <si>
    <t>Competencia de la Secretaría de Gestión Humana - ADO
Responsable por la Dirección Misael Cadavid Jaramillo</t>
  </si>
  <si>
    <t>Fortalecimiento a la oficina de alcaldes</t>
  </si>
  <si>
    <t>Competencia de la Oficina de Comunicaciones
Responsable por la Dirección Misael Cadavid Jaramillo</t>
  </si>
  <si>
    <t>Sebastián Muñoz Zuluaga</t>
  </si>
  <si>
    <t>3839125</t>
  </si>
  <si>
    <t>sebastian.munoz@antioquia.gov.co</t>
  </si>
  <si>
    <t>Fortalecimiento de la articulacion intersectorial para el desarrollo integral</t>
  </si>
  <si>
    <t>Competencia de la Secretaría de Gestión Humana - ADO
Responsable por la Dirección Sebastián Muñoz Zuluaga</t>
  </si>
  <si>
    <t>Dialogos Subregionales de Planeacion para el Desarrollo</t>
  </si>
  <si>
    <t>material, suministro y apoyo logistico</t>
  </si>
  <si>
    <t>Competencia de la Oficina de Comunicaciones
Responsable por la Dirección Sebastián Muñoz Zuluaga</t>
  </si>
  <si>
    <t>220148</t>
  </si>
  <si>
    <t>Adquisicion de equipos y materiales (bienes uniformes) 
(Compentencia Subsecretaría Logística)</t>
  </si>
  <si>
    <t>Competencia de la Secretaría General (Subsecretaría Logística)
Responsable por el DAP Sebastián Muñoz Zuluaga</t>
  </si>
  <si>
    <t>Apoyo al fortalecimiento de los procesos de planificiacion y gestion del desarrollo territorial y acompañamiento técnico en la articulación intersectorial de los Entes Territoriales del Departamento de Antioquia</t>
  </si>
  <si>
    <t>Técnica, Administrativa, Financiera, Jurídica, coordinación</t>
  </si>
  <si>
    <t xml:space="preserve">Apoyo técnico y financiero a las entidades territoriales para la revisión y ajuste de los POT en diferentes Municipios del Departamento de Antioquia </t>
  </si>
  <si>
    <t>Entidades territoriales apoyadas para la revisión y ajuste de los POT</t>
  </si>
  <si>
    <t>apoyo a entidades territoriales para la revision y ajuste de sus POT</t>
  </si>
  <si>
    <t>220146</t>
  </si>
  <si>
    <t>Entidades territoriales  apoyadas para la revision y ajuste de los POT</t>
  </si>
  <si>
    <t>Revision y ajustes de los POT</t>
  </si>
  <si>
    <t>Designar estudiantes de las universidades publicas y privadas para realización de la práctica académica, con el fin de brindar apoyo a la gestión del Departamento de Antioquia y sus subregiones durante primer semestre del 2017
(Compentencia: Desarrollo Organizacional)</t>
  </si>
  <si>
    <t>Soporte Licencias ArcGis - Dirección  PEI 
(Competencia Dirección de informática)</t>
  </si>
  <si>
    <t>Competencia de la Secretaria de Gestión Humana (dirección de informatica)
Responsable por la Dirección Sebastián Muñoz Zuluaga</t>
  </si>
  <si>
    <t>Prestación de servicios de personal de apoyo para el proceso de revisión y ajuste de los Esquemas de Ordenamiento Territorial</t>
  </si>
  <si>
    <t>Apoyo al fortalecimiento de los POT y acompañamiento técnico a las administraciones municipales en los procesos de planificiacion y gestion del desarrollo territorial</t>
  </si>
  <si>
    <t>Designar estudiantes de las universidades publicas y privadas para realización de la práctica académica, con el fin de brindar apoyo a la gestión del Departamento de Antioquia y sus subregiones durante segundo semestre del 2017
(Compentencia: Desarrollo Organizacional)</t>
  </si>
  <si>
    <t>Prestación de servicios de personal de apoyo para el proceso de revisión, ajuste y articulación del Plan de Ordenamiento Departamental</t>
  </si>
  <si>
    <t>Plan de Ordenamiento Departamental Formulado</t>
  </si>
  <si>
    <t>Formulación y adopcion del Plan de Ordenamiento Territorial Para todo el Departamento Antioquia</t>
  </si>
  <si>
    <t>220163</t>
  </si>
  <si>
    <t>Contratación de profesionales</t>
  </si>
  <si>
    <t>80111623</t>
  </si>
  <si>
    <t>Diseño del producto turístico de naturaleza para 40 municipios del departamento de Antioquia: Ecoturismo, Turismo de Aventura y Turismo Rural. "FONTUR"</t>
  </si>
  <si>
    <t xml:space="preserve">Lina Magaly Ríos Barrientos </t>
  </si>
  <si>
    <t>PROFESIONAL UNIVERSITARIA</t>
  </si>
  <si>
    <t>3838639</t>
  </si>
  <si>
    <t>lina.rios@antioquia.gov.co</t>
  </si>
  <si>
    <t>Competitividad y promoción del turismo</t>
  </si>
  <si>
    <t xml:space="preserve">Campañas de promoción turística nacional e internacional ejecutadas.
Participaciones en eventos culturales y ferias estratégicas a nivel nacional e internacional. </t>
  </si>
  <si>
    <t>Desarrollo de la competitividad y la promoción del turismo en el Departamento de Antioquia</t>
  </si>
  <si>
    <t>Técnica, Juridica, administrativa, contable y o financiera</t>
  </si>
  <si>
    <t xml:space="preserve">Participacion en la 36 vitrina  turistica de  ANATO </t>
  </si>
  <si>
    <t xml:space="preserve">9 meses </t>
  </si>
  <si>
    <t>Subregiones beneficiadas con iniciativas de Turismo, Paz y Convivencia
Municipios intervenidos para el embellecimiento de las playas priorizadas en el Urabá antioqueño</t>
  </si>
  <si>
    <t xml:space="preserve">Diseño e implementación del mapa turistico digital </t>
  </si>
  <si>
    <t>Elaboración de estudios técnicos y diseños de la señalización turística urbana y rural en 40 municipios del Departamento de Antioquia</t>
  </si>
  <si>
    <t xml:space="preserve">4 meses </t>
  </si>
  <si>
    <t>Cyomara Ríos</t>
  </si>
  <si>
    <t>Cyomara.rios@antioquia.gov.co</t>
  </si>
  <si>
    <t>Proyectos de infraestructura para el turismo radicados</t>
  </si>
  <si>
    <t>82101501</t>
  </si>
  <si>
    <t>Estructuración de las macroestrategias turísticas en las 9 subregiones del Departamento de Antioquia y fomento del destino Antioquia.</t>
  </si>
  <si>
    <t>Productos turísticos especializados diseñados</t>
  </si>
  <si>
    <t>Fortalecimiento de la Empleabilidad en el Departamento de Antioquia a traves de ruedas de empleabilidad, rutas de empleabilidad con enfoque diferencial y talleres de trabajo decente</t>
  </si>
  <si>
    <t>Diana María Pinto Gaviria</t>
  </si>
  <si>
    <t>3838644</t>
  </si>
  <si>
    <t>diana.pinto@antioquia.gov.co</t>
  </si>
  <si>
    <t>Fomento de sinergias para la promoción y mejoramiento de la empleabilidad del Departamento</t>
  </si>
  <si>
    <t>Empleos formales generados mediante la articulacion de la Administracion Departamental con las Empresas e Instituciones de carácter publico y privado</t>
  </si>
  <si>
    <t>Mejoramiento y Promoción de la Empleabilidad Todo El Departamento, Antioquia, Occidente</t>
  </si>
  <si>
    <t>10-0027</t>
  </si>
  <si>
    <t xml:space="preserve">Consultoria en diseño de Escuelas Vocacionales </t>
  </si>
  <si>
    <t xml:space="preserve">Formulacion y adopcion de una Política Pública Departamental de Trabajo Decente </t>
  </si>
  <si>
    <t xml:space="preserve">4 Meses </t>
  </si>
  <si>
    <t>Acompañamiento en el diseño y/o fortalecimiento de Políticas públicas de trabajo decente en el Departamento</t>
  </si>
  <si>
    <t>Política Pública Departamental de trabajo decente Formulada y adoptada</t>
  </si>
  <si>
    <t xml:space="preserve">Consultoria </t>
  </si>
  <si>
    <t>Establecer un modelo de desarrollo económico y fortalecer las economías regionales por medio del establecimiento de Alianzas.</t>
  </si>
  <si>
    <t>Juan David Garcia Marulanda</t>
  </si>
  <si>
    <t>Profesinal Especializado</t>
  </si>
  <si>
    <t xml:space="preserve">diana.taborda@antioquia.gov.co; jgarciam@antioquia.gov.co; </t>
  </si>
  <si>
    <t>Fomento y Apoyo para el Emprendimiento y Fortalecimiento Empresarial</t>
  </si>
  <si>
    <t xml:space="preserve">Empresas acompañadas en los procesos para el inicio de operaciones  y Unidades Productivas intervenidas en Fortalecimiento Empresarial </t>
  </si>
  <si>
    <t xml:space="preserve">Apoyo y fomento para el emprendimiento en el Departamento de Antioquia, excepto Medellín; Fortalecimiento Empresarial RP Todo El Departamento, Antioquia, Occidente; </t>
  </si>
  <si>
    <t xml:space="preserve">07-0050 / 14-0022 </t>
  </si>
  <si>
    <t xml:space="preserve">Investigación Aplicada (Ciencia, Tecnología e Innovación - CTeI) 
Política Pública de Ciencia, Tecnología e Innovación (CTeI)
Comisión Regional de Competitividad
Consejos Territoriales de Competitividad en las nueve (9) subregiones del Departamento 
Política Pública de Desarrollo Económico
Plan de Desarrollo Económico Regional con Polos de Desarrollo y Ciudadelas Industriales Regionales
Encadenamientos Productivos Regionales: Identificación PYMES que jalonen la economía, Identificación Sectores Promisorios basados en la Demanda (NO vocaciones), Ruta de intervención
Política Pública de Economía Solidaria y Planes de Desarrollo Regional de Economía Solidaria
Observatorio de Competitividad y Observatorio de Turismo
</t>
  </si>
  <si>
    <t>Promover la asociatividad, la innovación tecnológica y la formalización empresarial por medio de la identificación, evaluación, selección, promoción y premiación de MIPYMES, asociaciones, cooperativas o unidades productivas de Antioquia con incentivos en especie (Antójate de Antioquia)</t>
  </si>
  <si>
    <t>10 Meses</t>
  </si>
  <si>
    <t xml:space="preserve">jgarciam@antioquia.gov.co; </t>
  </si>
  <si>
    <t xml:space="preserve"> Unidades Productivas intervenidas en Fortalecimiento Empresarial </t>
  </si>
  <si>
    <t>Fortalecimiento Empresarial RP Todo El Departamento, Antioquia, Occidente; Diseño de estrategias de capacitación y financiación de proyectos productivos para la generación de ingresos de familias en 44 municipios del departamento de Antioquia</t>
  </si>
  <si>
    <t xml:space="preserve"> 07-1046</t>
  </si>
  <si>
    <t xml:space="preserve">Unidades Productivas intervenidas en Fortalecimiento Empresarial </t>
  </si>
  <si>
    <t>Identificación, evaluación, selección, promoción y premiación de MIPYMES, asociaciones, cooperativas o unidades productivas de Antioquia con incentivos en especie</t>
  </si>
  <si>
    <t xml:space="preserve">Fortalecimiento Empresarial por medio del Acceso a Mercados para los Emprendedores y empresarios de Antioquia </t>
  </si>
  <si>
    <t>Apoyo y fomento para el emprendimiento en el Departamento de Antioquia, excepto Medellín; Fortalecimiento Empresarial RP Todo El Departamento, Antioquia, Occidente</t>
  </si>
  <si>
    <t>14-0022 / 07-1046</t>
  </si>
  <si>
    <t>Comisión Regional de Competitividad, Consejos Territoriales de Competitividad y productividad, Política Pública de Economía Solidaria y  Planes de Desarrollo Regional de Economía Solidaria, Política Publica de Desarrollo Económico, Observatorio de Competitividad, Plan de Desarrollo Económico Regional con Polos de Desarrollo y Plan de Medios</t>
  </si>
  <si>
    <t xml:space="preserve">Fomento y Apoyo del emprendimiento mediante la creacion de una red de Emprendimiento </t>
  </si>
  <si>
    <t xml:space="preserve">Empresas acompañadas en los procesos para el inicio de operaciones </t>
  </si>
  <si>
    <t>Apoyo y fomento para el emprendimiento en el Departamento de Antioquia, excepto Medellín</t>
  </si>
  <si>
    <t>07-0050</t>
  </si>
  <si>
    <t>Empresas acompañadas en los procesos para el inicio de operaciones</t>
  </si>
  <si>
    <t>Sensibilizacion para el Emprendieminto, acompañamiento para la formulacion del Modelo de Negocios, Capital Semilla, Asesoria y asistencia tecnica Fortalemiento, Centros Emprende, Convocatoria de Incentivos Fortalecimiento, Incentivos Victimas del conflicto, Acceso a mercados, Realizacion de ferias y eventos y fortalecieminto Cadenas Productivas</t>
  </si>
  <si>
    <t xml:space="preserve">Operación y Puesta en marcha Banco de la Gente </t>
  </si>
  <si>
    <t>Luis Enrique Valderrama</t>
  </si>
  <si>
    <t>bancodelagente@antioquia.gov.co</t>
  </si>
  <si>
    <t>Incremento de los recursos del sistema financiero colocados en el Sistema de Emprendimiento y Fortalecimiento Empresarial</t>
  </si>
  <si>
    <t>Incremento de los recursos del sistema financiero para Emprendimiento y Fortalecimiento Empresarial Todo El Departamento, Antioquia, Occidente</t>
  </si>
  <si>
    <t>11-0010</t>
  </si>
  <si>
    <t xml:space="preserve">Puesta en marcha, operación, colocaciones, recuperacion cartera, entre otras </t>
  </si>
  <si>
    <t>Estructuración y diseño arquitectónico de proyectos para el desarrollo del turismo y de polos de desarrollo económico para la competitividad de las 9 subregiones del departamento.</t>
  </si>
  <si>
    <t>jgarciam@antioquia.gov.co</t>
  </si>
  <si>
    <t>310101 Fomento y Apoyo para el Emprendimiento y Fortalecimiento Empresarial</t>
  </si>
  <si>
    <t>31010102 Unidades Productivas intervenidas en Fortalecimiento Empresarial</t>
  </si>
  <si>
    <t>Fortalecimiento Empresarial RP Todo El Departamento, Antioquia, Occidente</t>
  </si>
  <si>
    <t>Acceso a Mercados
Centros Empresariales Operando
Empresas Fortalecidas
Redes Empresariales Fortalecidas</t>
  </si>
  <si>
    <t xml:space="preserve">Estructuración financiera de proyectos para el desarrollo del turismo y de polos de desarrollo económico para la competitividad de Antioquia, en las 9 subregiones del departamento. </t>
  </si>
  <si>
    <t>93121607</t>
  </si>
  <si>
    <t xml:space="preserve"> Modelo de gestion de cooperacion internacional e Inversion para el desarrollo en el Departamento de Antioquia.</t>
  </si>
  <si>
    <t>Ney Enrique Arrieta Jimémez</t>
  </si>
  <si>
    <t>Pofesional Universitario</t>
  </si>
  <si>
    <t>ney.arrieta@antioquia.gov.co</t>
  </si>
  <si>
    <t>Cooperación Internacional para el Desarrollo</t>
  </si>
  <si>
    <t>Proyectos apoyados con recursos de cooperación internacional</t>
  </si>
  <si>
    <t>Implementación de Cooperación Internacional para el Desarrollo Todo el Departamento, Antioquia, Occidente.</t>
  </si>
  <si>
    <t>22-0053</t>
  </si>
  <si>
    <t>Plan Estratégico de Cooperación Internacional, Agencia de Cooperación e inversiones de Antioquia, Banco de Proyectos de Cooperación, Observatorio de Gestión y Acceso a Oportunidades, Alianza Antioquia Internacional y Portafolio de Marketing Antioquia.</t>
  </si>
  <si>
    <t>Investigación y construcción de un modelo de gestión como hoja de ruta de la cooperación internacional para el territorio, estudio y análisis de factivilidad para la implementación y puesta en marcha de la unidad administrativa de cooperación e inversión de Antioquia como herramienta técnica, administrativa y de apoyo a la gestión de recursos para el Gobierno Departamental,  procedimientos del proceso Banco de Proyectos, gestión de cooperación internacional con aliados,  Implementación de un modelo de observatorio de gestión pública,  analizar y evaluar las oportunidades de cooperación nacional e internacional,  divulgar oportunidades nacionales e internacionales a diferentes actores locales,  establecer alianzas nacionales e internaacionales para impulsar el desarrollo territorial, investigación y análisis para la elaboración del documento portafolio de Marketing  Antioquia.</t>
  </si>
  <si>
    <t>Ney Enrique Arrieta Jiménez</t>
  </si>
  <si>
    <t>Formulación de proyectos de cooperación y productos para la inversión extranjera</t>
  </si>
  <si>
    <t>Luis Carlos Mejía Heredia</t>
  </si>
  <si>
    <t>Luisc.Mejia@antioquia.gov.co</t>
  </si>
  <si>
    <t>Proyectos construidos y entregados</t>
  </si>
  <si>
    <t xml:space="preserve">Investigación y construcción de proyectos de internacionalización para el Departamento de Antioquia. </t>
  </si>
  <si>
    <t>Concurso de Innovación  para grupos de investagacion en el Departamento de antioquia</t>
  </si>
  <si>
    <t>Luis Orlando Echavarria</t>
  </si>
  <si>
    <t>38340177</t>
  </si>
  <si>
    <t>luis.echavarria@antioquia.gov.co</t>
  </si>
  <si>
    <t>Fortalecimiento del Sistema Departamental de Ciencia, tecnología e innovación (SDCTI).</t>
  </si>
  <si>
    <t>Soluciones de Innovación abierta apoyados
Tecnologías identificadas,  aporopiadas y usadas en las regiones de Antioquia</t>
  </si>
  <si>
    <t>Apoyo a la Generación de Conocimiento, Transferencia tecnológica e Innovación en el Depto de Antioquia</t>
  </si>
  <si>
    <t>11-0006</t>
  </si>
  <si>
    <t xml:space="preserve">Identificación
Evaluacion y seleccion
Acompañamient
</t>
  </si>
  <si>
    <t>Luis Orlando Echavarría Cuartas</t>
  </si>
  <si>
    <t>Conformar y fortaler los CUEE en el departamento de Antioquia</t>
  </si>
  <si>
    <t>4meses</t>
  </si>
  <si>
    <t>Catalina Ayala Villa</t>
  </si>
  <si>
    <t>catalina.ayala@antioquia.gov.co</t>
  </si>
  <si>
    <t>Comités Universidad, Empresa, Estado formalizadas y operando en las subregiones</t>
  </si>
  <si>
    <t>Apoyo al fortalecimiento de los agentes del sistema  de Ciencia, Tecnología e Innovación en el departamento de Antioquia</t>
  </si>
  <si>
    <t>22-0042</t>
  </si>
  <si>
    <t xml:space="preserve">Desarrollo de capacidades
</t>
  </si>
  <si>
    <t>Suministro de bienes informáticos para la Gobernación de Antioquia (Computadores de escritorio, portátiles y licencias).</t>
  </si>
  <si>
    <t>RUTH NATALIA CASTRO RESTREPO</t>
  </si>
  <si>
    <t>Profesional U.</t>
  </si>
  <si>
    <t>natalia.castro@antioquia.gov.co</t>
  </si>
  <si>
    <t>Ruedas de empleabilidad en las regiones del Departamento</t>
  </si>
  <si>
    <t>25101503</t>
  </si>
  <si>
    <t>Adquisición de Vehiculos</t>
  </si>
  <si>
    <t>Trasldo a la General</t>
  </si>
  <si>
    <t xml:space="preserve">Suministro de tiquetes aéreos para los desplazamientos del recurso humano de la Secretaría de Productividad y Competitividad para ejecutar la acción del  Contrato de Subvención  DCI/HUM/2014/339-766 – con radicado del Departamento 2014AS350001 “Generación de capacidades para acceder al empleo y el emprendimiento con el fin de reducir la pobreza, la exclusión social y los riesgos de la economía informal”. </t>
  </si>
  <si>
    <t>Yesid Cano Toro</t>
  </si>
  <si>
    <t>Profeisonal Especializado</t>
  </si>
  <si>
    <t>yesid.cano@antioquia.gov.co</t>
  </si>
  <si>
    <t xml:space="preserve">Impresos y publicaciones </t>
  </si>
  <si>
    <t>Jaime Luis Gutierrez Moreno</t>
  </si>
  <si>
    <t>jaime.gutierrez@antioquia.gov.co</t>
  </si>
  <si>
    <t>Construcción de los planes maestros de acueducto y alcantarillado del Corregimiento el Zungo - VIGENCIA FUTURA APROBADA</t>
  </si>
  <si>
    <t>DPS</t>
  </si>
  <si>
    <t>James Enrique Gallego Alzate</t>
  </si>
  <si>
    <t>Gerente de Servicios Públicos</t>
  </si>
  <si>
    <t>james.gallego@antioquia.gov.co</t>
  </si>
  <si>
    <t xml:space="preserve">Abastecimiento sostenible de agua apta para consumo humano en zonas rurales </t>
  </si>
  <si>
    <t xml:space="preserve">Nuevas conexiones de predios rurales al servicio de agua apta para consumo humano </t>
  </si>
  <si>
    <t xml:space="preserve">Construccion y suministro de agua apta para el consumo en todo el Departamento </t>
  </si>
  <si>
    <t>030010001</t>
  </si>
  <si>
    <t>Aumento de la cobertura de acueducto alcantarillado, generacion de empleo, mitigacion de impacto ambiental, mejoramiento de calidad de vida de la población (salud, calidad, continuidad de servicio).</t>
  </si>
  <si>
    <t xml:space="preserve">Excavaciones, demoliciones, replanteo, personal especializado, materiales de acuerdo a la necesidad, entre otros </t>
  </si>
  <si>
    <t>(12472)   15682</t>
  </si>
  <si>
    <t>U.T. INSOCAPITOL</t>
  </si>
  <si>
    <t>Celebrado sin iniciar</t>
  </si>
  <si>
    <t>FONADE</t>
  </si>
  <si>
    <t>Tecnica, Administrativa, Financiera, Juridica y Contable. Ejercicio de la Interventoria Integral de que trata el numeral 11.3.1 del Manual de Supervisión e Interventoria</t>
  </si>
  <si>
    <t>Construcción de los planes maestros de acueducto y alcantarillado del Corregimiento el Silencio - VIGENCIA FUTURA APROBADA</t>
  </si>
  <si>
    <t>(12472) 15683</t>
  </si>
  <si>
    <t>CONSORCIO AQUANTIOQUIA N.A</t>
  </si>
  <si>
    <t>Convenio interadministrativo para el diseño y construcción de sistemas de generación y distribución de energía electrica en zonas rurales en el Departamento de Antioquia</t>
  </si>
  <si>
    <t>1 0 mes</t>
  </si>
  <si>
    <t>Destinación Específica Fondo 2030</t>
  </si>
  <si>
    <t>Energía para la ruralidad</t>
  </si>
  <si>
    <t>Nuevas conexiones de predios rurales al servicio de enrgia con sistemas alternativos</t>
  </si>
  <si>
    <t>Apoyo aumento de las coberturas en electrificación rural con sistemas alternativos en zonas rurales de las subregiones del Departamento</t>
  </si>
  <si>
    <t>190007001</t>
  </si>
  <si>
    <t>Aumento de la cobertura del servicio de energia en areas rurales con sistemas alternativos</t>
  </si>
  <si>
    <t>Traslado e Instalación de paneles solares</t>
  </si>
  <si>
    <t>LUIS OVIDIO RIVERA GUERRA</t>
  </si>
  <si>
    <t>83101500</t>
  </si>
  <si>
    <t xml:space="preserve">Construccion acueducto rural </t>
  </si>
  <si>
    <t>Licitación pública</t>
  </si>
  <si>
    <t>EXTERNA</t>
  </si>
  <si>
    <t xml:space="preserve">Cofinanciación de acueductos rurales en los municipios del departamento de antioquia          </t>
  </si>
  <si>
    <t>fondo del agua 2506</t>
  </si>
  <si>
    <t>Aumento de la cobertura de servicio de acueducto rural mediante proyectos extraidos de planes maestros de acueducto que garanticen la calidad y continuidad del servicio, la generacion de empleo y la mitigacion de impacto ambiental de acuerdo a la normativa vigente</t>
  </si>
  <si>
    <t>Verificar Plan maestro de acueducto, mano de obra con experiencia, excavaciones, demoliciones, instalacion de tuberia, desarenador, planta de tratamiento, entre otros; De acuerdo a la planificación,  estudios, diseños y todos los materiales necesarios para la ejecución total del proyecto</t>
  </si>
  <si>
    <t>78140000</t>
  </si>
  <si>
    <t>Prestación de servicio de transporte terrestre automotor para apoyar la gestión de la Gobernación de Antioquia. Gerencia de servicios Públicos</t>
  </si>
  <si>
    <t>Fondos Comunes        0-1010                              Traslado de Recursos a la General</t>
  </si>
  <si>
    <t>N.A</t>
  </si>
  <si>
    <t>NA.</t>
  </si>
  <si>
    <t xml:space="preserve">Seguimiento al proceso del objeto tecnico </t>
  </si>
  <si>
    <t xml:space="preserve">Alquiler de vehiculo para seguimiento de obras  </t>
  </si>
  <si>
    <t>Tecnica, Administrativa, Financiera, Juridica y Contable.</t>
  </si>
  <si>
    <t xml:space="preserve">Apoyo Administrativo, Financiero, Técnico y Jurídico a los proyectos que lidera la Gerencia de Servicios Públicos - Personal en calidad de Temporales </t>
  </si>
  <si>
    <t xml:space="preserve">N.A </t>
  </si>
  <si>
    <t>030010001
030056001
030012001
030015001
030055001</t>
  </si>
  <si>
    <t>Apoyo a la dependencia de servicios públicos a las actividades destinadas</t>
  </si>
  <si>
    <t>Vinculación temporal de profesionales universitarios para la prestación de servicios designados por la Gerencia de servicios públicos</t>
  </si>
  <si>
    <t>No aplica</t>
  </si>
  <si>
    <t>Seguimiento a traves de la Evaluacion de Desempeño de conformidad con la norma.</t>
  </si>
  <si>
    <t>94101502</t>
  </si>
  <si>
    <t>Diagnóstico para la conformacion de esquemas asociativos</t>
  </si>
  <si>
    <t xml:space="preserve">Empresas y/o esquemas asociativos regionales para la prestación de los servicios públicos en el Departamento </t>
  </si>
  <si>
    <t>Empresas y/o esquemas asociativos funcionando como prestadores  regionales servicios públicos en todo el Departamento de Antioquia Occidente</t>
  </si>
  <si>
    <t>030056001</t>
  </si>
  <si>
    <t>Analisis de factibilidad para la constitución de empresas, generando ahorros operacionales, disminucion de costos de tarifas, mejorar eficiencia de la prestacion de servicios publicos y generacion de empleo.</t>
  </si>
  <si>
    <t>Identificación de la Problemática del Municipio, profesional para formulacion de la propuesta, profesional de revision y/o viabilización de proyecto</t>
  </si>
  <si>
    <t>ADRIAN ALEXIS CORREA OCHOA</t>
  </si>
  <si>
    <t>80101506</t>
  </si>
  <si>
    <t>Convenio interadministrativo de cofinanciacion para el fortalecimiento de las empresas de servicios públicos</t>
  </si>
  <si>
    <t xml:space="preserve">Fortalecimiento institucional de los prestadores de servicios públicos en el Departamento </t>
  </si>
  <si>
    <t xml:space="preserve">Fortalecimiento de Municipios y operadores en los esquema de los servicios públicos, todo el Departamento Antioquia, Occidente </t>
  </si>
  <si>
    <t>030012001</t>
  </si>
  <si>
    <t>Disminución de el numero de municipios descertificados para el manejo de los recursos SGP - ASPB (sistema general de participaciones - Agua potable y saneamiento basico)de acuerso a la normatividad vigente</t>
  </si>
  <si>
    <t xml:space="preserve">asesorar, asistir y confinanciar la implementacion de los planes institucionales para el aseguramiento de la prestacion de los servicios  </t>
  </si>
  <si>
    <t>LUIS EDUARDO MARTINEZ VERA</t>
  </si>
  <si>
    <t>22101511</t>
  </si>
  <si>
    <t xml:space="preserve">Convenio interadministrativo de cofinanciacion para la adquisicion de vehiculo compactador de residuos </t>
  </si>
  <si>
    <t>Manejo inegral de residuos sólidos en Zona Urbana del Departamento "Basura Cero"</t>
  </si>
  <si>
    <t xml:space="preserve">Sistemas de aprovechamiento y/o transformacion de residuos sólidos en los municipios operando </t>
  </si>
  <si>
    <t xml:space="preserve">Construccion de alternativas rurales para el manejo de residuos sólidos en todo el Departamento de Antioquia, Occidente </t>
  </si>
  <si>
    <t>030015001</t>
  </si>
  <si>
    <t xml:space="preserve"> Vehiculo recolector de residuos solidos para recoger cantidades de desechos y transportarlos a vertederos y a centros de tratamiento y reciclaje mejorando calidad de vida y ambiente. </t>
  </si>
  <si>
    <t xml:space="preserve">Compra de vehiculo recolector de residuos solidos para recoger cantidades de desechos y transportarlos a vertederos y a centros de tratamiento y reciclaje. </t>
  </si>
  <si>
    <t>JORGE LUIS ARCOS MARTINEZ</t>
  </si>
  <si>
    <t>76122001</t>
  </si>
  <si>
    <t xml:space="preserve">Convenio interadministrativo de cofinanciacion para la optimizacion del relleno sanitario </t>
  </si>
  <si>
    <t xml:space="preserve">Municipios con sistemas de disposición final optimizados, mejorados y/o construidos </t>
  </si>
  <si>
    <t xml:space="preserve">Control y disposición de residuos sólidos de manera adecuada en relleno sanitario u otro sistema en zona urbana todo el Departamento de Antioquia Occidente </t>
  </si>
  <si>
    <t>030055001</t>
  </si>
  <si>
    <t xml:space="preserve">Disminuir la disposición incontrolable de residuos solidos en sitios autorizados, generando impacto positivo para la comunidad y el medio ambiente </t>
  </si>
  <si>
    <t>Sitio autorizado por la autoridad ambiental, especificaciones tecnicas de menejo de residuos, preparacion de terreno y obras adicionales como cerramiento, tratamiento de lixiviados, lugares de acopio entre otros.</t>
  </si>
  <si>
    <t xml:space="preserve">Tecnica, Administrativa, Financiera, Juridica y Contable. </t>
  </si>
  <si>
    <t>Cofinanciación para la optimización del sistema de medición en varios municipios de Antioquia</t>
  </si>
  <si>
    <t>Destinación Específica Fondo 2020</t>
  </si>
  <si>
    <t xml:space="preserve">Abastecimiento sostenible de agua apta para consumo humano en zona urbana del Departamento  </t>
  </si>
  <si>
    <t xml:space="preserve">Sistemas de acueducto urbano optimizados para garantizar el servicio </t>
  </si>
  <si>
    <t xml:space="preserve">Ampliaccion cobertura y sistemas sostenibles de agua apta para consumo humano en zona urbana en todo el Departamento de Antioquia Occidente </t>
  </si>
  <si>
    <t>030027001</t>
  </si>
  <si>
    <t>Aumento de la cobertura de acueducto  en zona urbana, generacion de empleo, mitigacion de impacto ambiental, mejoramiento de calidad de vida de la población (salud, calidad, continuidad de servicio).</t>
  </si>
  <si>
    <t>Verificar Plan maestro de acueducto rural, mano de obra con experiencia, excavaciones, demoliciones, instalacion de tuberia, llenos, concretos entre otros; De acuerdo a la planificación,  estudios, diseños y todos los materiales necesarios para la ejecución total del proyecto</t>
  </si>
  <si>
    <t>Cofinanciación para la construcción de pozos septicos en varios municipios del departamento de Antioquia</t>
  </si>
  <si>
    <t xml:space="preserve">Manejo sostenible de sistema de aguas residuales en zonas rurales y de dificil acceso del Departamento </t>
  </si>
  <si>
    <t xml:space="preserve">Nuevos sistemas alternativos de tratamiento de aguas residuales </t>
  </si>
  <si>
    <t xml:space="preserve">Ampliación de cobertura mediante construcción de nuevas conexiones y tratamientos de aguas residuales (zona rural) del Departamento, Antioquia, Occidente </t>
  </si>
  <si>
    <t>030020001</t>
  </si>
  <si>
    <t xml:space="preserve"> Aumento de la cobertura de alcantarillado rural, generacion de empleo, mitigacion de impacto ambiental, mejoramiento de calidad de vida de la población (salud, calidad, continuidad de servicio).</t>
  </si>
  <si>
    <t xml:space="preserve">Excavaciones, demoliciones, replanteo, personal especializado, materiales de acuerdo a la necesidad y las especificaciones tecnicas, entre otros </t>
  </si>
  <si>
    <t xml:space="preserve">Optimizacion del sistema de acueducto </t>
  </si>
  <si>
    <t xml:space="preserve">sistemas de acueducto rural optimizados para garantizar el servicio de agua apta para consumo humano </t>
  </si>
  <si>
    <t>Aumento de la cobertura de servicio de acueducto mediante proyectos extraidos de planes maestros de acueducto que garanticen la calidad y continuidad del servicio, la generacion de empleo y la mitigacion de impacto ambiental de acuerdo a la normativa vigente</t>
  </si>
  <si>
    <t xml:space="preserve">Construccion del plan maestro de acueducto y alcantarillado </t>
  </si>
  <si>
    <t>PDA</t>
  </si>
  <si>
    <t>030010001
030020001</t>
  </si>
  <si>
    <t>Aumento de la cobertura de servicio de acueductos y alcantarillados rurales mediante proyectos extraidos de planes maestros de acueducto y alcantarillado  que garanticen la calidad y continuidad del servicio, la generacion de empleo y la mitigacion de impacto ambiental de acuerdo a la normativa vigente</t>
  </si>
  <si>
    <t>Verificar Plan maestro de acueducto y alcantarillado mano de obra con experiencia, excavaciones, demoliciones, instalacion de tuberia, entre otros; De acuerdo a la planificación,  estudios, diseños y todos los materiales necesarios para la ejecución total del proyecto</t>
  </si>
  <si>
    <t>15678 y 15679</t>
  </si>
  <si>
    <t xml:space="preserve">Construccion del plan maestro de acueducto </t>
  </si>
  <si>
    <t xml:space="preserve">Abastecimiento sostenible de agua apta para consumo humano en zona urbana </t>
  </si>
  <si>
    <t xml:space="preserve">Nuevas conexiones de predios Urbanos al servicio de agua apta para consumo humano </t>
  </si>
  <si>
    <t>030010001
030027001</t>
  </si>
  <si>
    <t>Aumento de la cobertura de servicio de acueductos urbanos mediante proyectos extraidos de planes maestros de acueducto y que garanticen la calidad y continuidad del servicio, la generacion de empleo y la mitigacion de impacto ambiental de acuerdo a la normativa vigente</t>
  </si>
  <si>
    <t>15678 y 15680</t>
  </si>
  <si>
    <t xml:space="preserve">Construccion Plan maestro de alcantarillado </t>
  </si>
  <si>
    <t xml:space="preserve">Manejo sostenible sistemas de de aguas residuales en zonas rurales y de dificil acceso del Departamento </t>
  </si>
  <si>
    <t xml:space="preserve">Nuevas conexiones de predios urbanos al servicio de alcantarillado </t>
  </si>
  <si>
    <t>030020001
030054001</t>
  </si>
  <si>
    <t>Aumento de la cobertura de servicio de alcantarillados rurales  mediante proyectos extraidos de planes maestros de acueducto que garanticen la calidad y continuidad del servicio, la generacion de empleo y la mitigacion de impacto ambiental de acuerdo a la normativa vigente</t>
  </si>
  <si>
    <t>Verificar Plan maestro de alcantarillado mano de obra con experiencia, excavaciones, demoliciones, instalacion de tuberia, entre otros; De acuerdo a la planificación,  estudios, diseños y todos los materiales necesarios para la ejecución total del proyecto</t>
  </si>
  <si>
    <t>15679 y 15680</t>
  </si>
  <si>
    <t>Implementacion de la ordenanza de Basura Cero en la Zonas rurales de los Municipios vinculados al PDA</t>
  </si>
  <si>
    <t>Soluciones regionales en la construcción de alternativas integrales de disposición final</t>
  </si>
  <si>
    <t xml:space="preserve">Construcción de alternativas rurales pafra el manejo de residuos sólidos en todo el Departamento, Antioquia Occidente  </t>
  </si>
  <si>
    <t>030015001
030055001</t>
  </si>
  <si>
    <t>MARTHA CECILIA GALLO SOLÓRZANO</t>
  </si>
  <si>
    <t>Materiales y suministros</t>
  </si>
  <si>
    <t>Recursos funcionamiento</t>
  </si>
  <si>
    <t>Impresos y publicaciones</t>
  </si>
  <si>
    <t>Mantenimiento y reparaciones</t>
  </si>
  <si>
    <t xml:space="preserve">Adquisición de tiquetes aéreos para la Gobernación de Antioquia Vigencia 2017. </t>
  </si>
  <si>
    <t>Recursos funcionamiento FC1010</t>
  </si>
  <si>
    <t>Traslado a Subsecretaría Logística para contratar Servicio de Transporte terrestre de Pasajeros</t>
  </si>
  <si>
    <t>Jaime Iván Bocanegra Vergara</t>
  </si>
  <si>
    <t>3835239</t>
  </si>
  <si>
    <t>jaime.bocanegra@antioquia.gov.co</t>
  </si>
  <si>
    <t>Traslado a Subsecretaría Logística para contratar Servicio de Transporte Aéreo de Pasajeros</t>
  </si>
  <si>
    <t>08 meses</t>
  </si>
  <si>
    <t xml:space="preserve">Suministro e instalación de una puerta metalica para el cuarto de los servidores informaticos, ubicado en el hangar 79 del aeropuerto Olaya Herrera en la ciudad de Medellín. Para expedir CERTIFICADO RETIE ante la empresa UNE. </t>
  </si>
  <si>
    <t>01 mes</t>
  </si>
  <si>
    <t>Estudios, Diseños y construcción de obras de Intervención correctiva contra socavación o inundación  en ríos y quebradas en diferentes subregiones del Departamento de Antioquia</t>
  </si>
  <si>
    <t>07 meses</t>
  </si>
  <si>
    <t>Beatriz Elid Calderón Calderón</t>
  </si>
  <si>
    <t>3838856</t>
  </si>
  <si>
    <t>beatriz.calderon@antioquia.gov.co</t>
  </si>
  <si>
    <t>Reducción del Riesgo</t>
  </si>
  <si>
    <t>Proyectos puntuales de Intervención correctiva para la reducción del riesgo</t>
  </si>
  <si>
    <t>Prevención y Reducción del Riesgo mediante la ejecución de proyectos de intervención
correctiva en el Departamento de Antioquia</t>
  </si>
  <si>
    <t>Ejecución de obras</t>
  </si>
  <si>
    <t xml:space="preserve">Tipo B1: Supervisión e Interventoría Técnica </t>
  </si>
  <si>
    <t>Reparación y/o construcción de  puentes peatonales colgantes, veredales en las diferentes subregiones  del Departamento de Antioquia</t>
  </si>
  <si>
    <t>03 meses</t>
  </si>
  <si>
    <t>Estudios, Diseños  y ejecución de Obras de protección para el control de erosión o movimientos en masa, en las diferentes subregiones del Departamento de Antioquia.</t>
  </si>
  <si>
    <t>06 meses</t>
  </si>
  <si>
    <t>Adquisición y manejo de un radar meteorológico</t>
  </si>
  <si>
    <t>3 años</t>
  </si>
  <si>
    <t>Jafed Naranjo Guarín</t>
  </si>
  <si>
    <t>3838854</t>
  </si>
  <si>
    <t>jafed.naranjo@antioquia.gov.co</t>
  </si>
  <si>
    <t>Conocimiento del riesgo</t>
  </si>
  <si>
    <t>Municipios con instrumentación para el monitoreo y la generación de alertas</t>
  </si>
  <si>
    <t>Prevención Realización de estudios de riesgo y municipios con instrumentación para el
monitoreo y la generación de alertas en  Antioquia</t>
  </si>
  <si>
    <t>070054001</t>
  </si>
  <si>
    <t>Adquisición de equipo fotográfico para el área de comunicaciones</t>
  </si>
  <si>
    <t>15 días</t>
  </si>
  <si>
    <t>Germán Salazar</t>
  </si>
  <si>
    <t>3838875</t>
  </si>
  <si>
    <t>german.salazar@antioquia.gov.co</t>
  </si>
  <si>
    <t>Sistema Departamental de Información de Gestión del Riesgo de Desastres</t>
  </si>
  <si>
    <t>Cumplimiento del plan que mejora las estrategias de comunicación de la Gestión del Riesgo de Desastres</t>
  </si>
  <si>
    <t>Estrategia de comunicaciones</t>
  </si>
  <si>
    <t>Sistema Departamental de Información para la Gestión del Riesgo de Desastres</t>
  </si>
  <si>
    <t>Análisis, diseño, implementación y mantenimiento</t>
  </si>
  <si>
    <t>Adquisición de prendas institucionales para los miembros del SDGRD</t>
  </si>
  <si>
    <t>Análisis, diseño, implementación y mantenimiento del Sistema de Información de Gestión del Riesgo de Desastres</t>
  </si>
  <si>
    <t>Contratación Directa - Contratos para el Desarrollo de Actividades Científicas y Tecnológicas</t>
  </si>
  <si>
    <t>No solicitadas</t>
  </si>
  <si>
    <t>Ángela Duque Ramírez</t>
  </si>
  <si>
    <t>3838878</t>
  </si>
  <si>
    <t>angela.duque@antioquia.gov.co</t>
  </si>
  <si>
    <t>Compra de drone para apoyar la prevención y atención de emergencias</t>
  </si>
  <si>
    <t>Traslado a la Gerencia de Comunicaciones para implementación de plan de comunicaciones</t>
  </si>
  <si>
    <t>Traslado a Informática para la compra de computadores y software</t>
  </si>
  <si>
    <t>Fortalecer el funcionamiento de los CMGRD en el Departamento de Antioquia.</t>
  </si>
  <si>
    <t>Sol Marisa Bahamón</t>
  </si>
  <si>
    <t>3838874</t>
  </si>
  <si>
    <t>maritza.bahamon@antioquia.gov.co</t>
  </si>
  <si>
    <t>Manejo de desastres</t>
  </si>
  <si>
    <t xml:space="preserve">Miembros de los Consejos Municipales de Gestión del Riesgo (CMGRD) capacitados y fortalecidos </t>
  </si>
  <si>
    <t>Fortalecimiento de la capacidad instalada de respuesta a emergencias EN El
Departamento, Antioquia, Occidente</t>
  </si>
  <si>
    <t>Construccion del los S.O.S. con los Municpios selecionados del Departamento de Antioquia.</t>
  </si>
  <si>
    <t>Wilfer Carmona</t>
  </si>
  <si>
    <t>3835228</t>
  </si>
  <si>
    <t>wilfer.carmona@antioquia.gov.co</t>
  </si>
  <si>
    <t>Construcción de nuevos Sistemas Operativos de Socorro</t>
  </si>
  <si>
    <t>Dotación de equipos de operación para emergencias y desastres para los 18 SOS</t>
  </si>
  <si>
    <t>Gilberto Mazo</t>
  </si>
  <si>
    <t>3838857</t>
  </si>
  <si>
    <t>gilberto.mazo@antioquia.gov.co</t>
  </si>
  <si>
    <t>Sistemas Operativos de Socorro (SOS) operando</t>
  </si>
  <si>
    <t>Adquisicion de ayudas humanitarias</t>
  </si>
  <si>
    <t>Claudia Liliana Morales Granados</t>
  </si>
  <si>
    <t>3835221</t>
  </si>
  <si>
    <t>claudia.morales@antioquia.gov.co</t>
  </si>
  <si>
    <t>Porcentaje de damnificados y/o afectados atendidos con ayuda humanitaria</t>
  </si>
  <si>
    <t>Adquisición de equipos  para apoyar la respuesta a emergencias en los municpios del Departamento de Antioquia.</t>
  </si>
  <si>
    <t xml:space="preserve">Fortalecer la capacidad de respuesta instalada en atención de desastres municipal y departamental </t>
  </si>
  <si>
    <t>Realización de convenios para  validar la efectividad de las estrategias muncipales de respuesta a emergencias en el Departamento de Antioquia.</t>
  </si>
  <si>
    <t>Marta Mejia</t>
  </si>
  <si>
    <t>3838877</t>
  </si>
  <si>
    <t>marta.mejia@antioquia.gov.co</t>
  </si>
  <si>
    <t>Municipios con la Estrategia Municipal de Respuesta a Emergencias (EMRE) implementadas</t>
  </si>
  <si>
    <t>Martha Mejia</t>
  </si>
  <si>
    <t>Construcción y/o adecuación de centrales de Emergencia para el Norte y Sur del Valle de Aburrá</t>
  </si>
  <si>
    <t>18 meses</t>
  </si>
  <si>
    <t>Construcción de centrales de Emergencia para el Norte y Sur del Valle de Aburrá</t>
  </si>
  <si>
    <t>Desarrollo de los procesos de educación en Gestión de Riesgo de Desastres en todo los municipios del Departamento de Antioquia</t>
  </si>
  <si>
    <t>Ana Yelitza Alvarez Calle</t>
  </si>
  <si>
    <t>3838862</t>
  </si>
  <si>
    <t>ana.alvarez@antioquia.gov.co</t>
  </si>
  <si>
    <t>Transformación social y cultural en Gestión del Riesgo</t>
  </si>
  <si>
    <t>Capacitacion en funcionamiento de los CMGRD y fortalecimiento de las comisiones sociales de estos. Educacion de lideres comunitarios, comunidad estudiantil y comunidad en general frente a la gestion del riesgo, capacitacion y acompañamiento a las I.E para la formulacion y socializacion de los PEGRD.</t>
  </si>
  <si>
    <t>Desarrollo de los procesos de educación en Gestión de Riesgo de Desastres en todo el Departamento de Antioquia</t>
  </si>
  <si>
    <t>Diseño e impresión de material educativo</t>
  </si>
  <si>
    <t>Implementacion de estrategias, pedagogicas, para la transformacion cultural a traves de planes escolares de gestion del riesgo y dotacion de kits de emergencias a 51 instituciones educativas formacion a 68.000 estudiantes, 70 lideres comunitarios y a 18 integrantes del Consejo Municipal de Gestion del riesgo de desastres del  municipio Bello-Antioquia.</t>
  </si>
  <si>
    <t>Fortalecimiento de la capacidad instalada de respuesta a emergencias EN El</t>
  </si>
  <si>
    <t>Implementacion de estrategias pedagogicas , para la transformacion cultural, el fortalecimiento y empoderamiento a traves de la politica de la gestion del riesgo; con 63 talleres a 21 instituciones educativas 11 planes escolares de gestion del riesgo 198 talleres a 99 integrantes juntas de accion comunal 78 talleres a 26 integrantes del CMGRD en Apartado y Chigorodo, 48 talleres a 18 instituciones educativas 6 planes escolares de gestion de riesgo y 186 talleres a 62 intergrantes de juntas de accion comunal y 26 integrantes del CMGRD  fortalecidos en el marco de la ley 1523.</t>
  </si>
  <si>
    <t xml:space="preserve">Implementacion de la politica publica de gestion del riesgo de desastres en los 26 municipios de la jurisdiccion de Cornare, a través de: Estudios de detalle de riesgo en 6 cabeceras urbanas (Granada, Cocorna, Santo Domingo,El Carmen de Viboral, Rionegro y Abejorral) ; instalacion de 5 estaciones de monitoreo hidrometereologicas, un estudio de necesidades cuantitativas y cualitativas de monitoreo hidrometereologico, 32 canales de inclusion audiovisual de informacion hidrometereologica y la operacion de la red de informacion hidrometereologica.  </t>
  </si>
  <si>
    <t>Profesional Universitario</t>
  </si>
  <si>
    <t>Estudios de riesgo realizados</t>
  </si>
  <si>
    <t>Servicio de conectividad e internet para el Centro Regional y Alertas CRPA y el Centro Regulador de Urgencias y Emergencias CRUE, del Departamento de Antioquia</t>
  </si>
  <si>
    <t xml:space="preserve">Desdarrollo de actividades de investigacion  que permitan  la recuperacion de la memoria historica del confclito en Antioquia y la realizacion de un instrumento de socializacion </t>
  </si>
  <si>
    <t>Juan David Hurtado</t>
  </si>
  <si>
    <t>3839397</t>
  </si>
  <si>
    <t>juan.hurtado@antioquia.gov.co</t>
  </si>
  <si>
    <t>Construcción de Paz</t>
  </si>
  <si>
    <t>Instrumento aprobado que garantice la adopción de decisiones inclusivas, participativas y representativas, en el marco del posconflicto en el Departamento de Antioquia</t>
  </si>
  <si>
    <t>Conformación de la Gerencia de Paz y Postconflicto para asumir los retos de esta Etapa en el Departamento de Antioquia</t>
  </si>
  <si>
    <t>Recuperacion de la memoria historica</t>
  </si>
  <si>
    <t>Pendiente de ingresar proyectos en MGA para diligenciar esta casilla</t>
  </si>
  <si>
    <t>Técnica,administrativa, contable y/o financiera y juridica</t>
  </si>
  <si>
    <t xml:space="preserve">Accionnes de formacion y acompañamiento a las comunidades beneficiarias en la implementacion de una pedagogia de Paz </t>
  </si>
  <si>
    <t>Jose Humberto Vergara</t>
  </si>
  <si>
    <t>3839255</t>
  </si>
  <si>
    <t>josehumberto.vergara@antioquia.gov.co</t>
  </si>
  <si>
    <t>Lideres, estudiantes y facilitadores cualificados en la pedagogia y catedra de construccion de cultura de paz y convivencia, según ley 1732 de 2015</t>
  </si>
  <si>
    <t>Formacion en pedagogia de Paz</t>
  </si>
  <si>
    <t xml:space="preserve">José Humberto Vergara </t>
  </si>
  <si>
    <t>Desarrollo de un progrmaa ludico formativo para la estructuración del grupo de gestores de paz en las instituciones educativas de las zonas priorizadas</t>
  </si>
  <si>
    <t>Lideres, estudiantes y facilitadores cualificados en la pedagogia y catedra de construccion de cultura de paz y conviviencia, según ley 1732 de 2015</t>
  </si>
  <si>
    <t>Formacion de gestores de Paz</t>
  </si>
  <si>
    <t>Acompañamientoa los docentes de las comunidades priorizadas en el fortalecimiento de la catedra para la paz y su implementacion</t>
  </si>
  <si>
    <t>Fortalecimiento de la catedra de Paz</t>
  </si>
  <si>
    <t>Desarrollo de acciones ludico formativas para generar en las comunidades beneficiadas una conciencia ciudadana que permita la implementacion de una cultura de paz</t>
  </si>
  <si>
    <t>Lideres, estudiantes y facilitadores cualificados en la pedagogia y catedra de construccion de cultura de paz y convivecia, según ley 1732 de 2015</t>
  </si>
  <si>
    <t>Formacion en Cultura ciudadana</t>
  </si>
  <si>
    <t>Acompañamiento logistico para la visualizacion de la genrencia de paz en los municipios antioqueños</t>
  </si>
  <si>
    <t>Tatiana Maria Gutierrez Perez</t>
  </si>
  <si>
    <t>Gerente</t>
  </si>
  <si>
    <t>3835432</t>
  </si>
  <si>
    <t>tatiana.gutierrez@antioquia.gov.co</t>
  </si>
  <si>
    <t>Modelo de comunicación y difusión para promover las políticas de paz del Departamento de Antioquia, creado y funcional</t>
  </si>
  <si>
    <t xml:space="preserve">Pauta  radial promocional gerencia de paz </t>
  </si>
  <si>
    <t>Tatiana Maria Gutierrez</t>
  </si>
  <si>
    <t>logistica de enlace con el departamento de comunicaciones para el manejo de redes sociales</t>
  </si>
  <si>
    <t>10  meses</t>
  </si>
  <si>
    <t>Imagen institucional y redes sociales</t>
  </si>
  <si>
    <t>Estudios tecnicos para la creacion de un video del proceso de posconflcito en el departemento de Antioquia</t>
  </si>
  <si>
    <t>Video institucional</t>
  </si>
  <si>
    <t xml:space="preserve"> Operación logistica para el desarrollo de acciones de intervención en las comunidades priorizadas en el posconflcito en el departamento  </t>
  </si>
  <si>
    <t xml:space="preserve"> 11 meses</t>
  </si>
  <si>
    <t>Imagen corporativa</t>
  </si>
  <si>
    <t>Investigacion y desarrollo logistico para la elaboracion de un programa regional de televisision</t>
  </si>
  <si>
    <t>Programa regional de television</t>
  </si>
  <si>
    <t xml:space="preserve"> Investigación y desarroll de accionmes para la organización de programas radiales para la paz</t>
  </si>
  <si>
    <t xml:space="preserve"> Programas radiales para la paz</t>
  </si>
  <si>
    <t xml:space="preserve"> Desarrollo de aciones para la implementacion de la mesas de trabajo interdepartamental y ejecucion de actividades de fortalecimiento institucional en el posconflcito</t>
  </si>
  <si>
    <t xml:space="preserve">Procesos y procedimientos   desarrollados de paz y posconflicto a nivel de fronteras del Departamento de Antioquia, </t>
  </si>
  <si>
    <t>mesas de trabajo interdepartamentales, Actividades de fortalecimiento institucional</t>
  </si>
  <si>
    <t>Desarrollo de acciones logisticas para la creacion y organización de los Consejos municipales de paz y posconflicto en el departamento de antioquia</t>
  </si>
  <si>
    <t>Consejos comunitarios municipales de paz y posconflicto creados y funcionando</t>
  </si>
  <si>
    <t>Creación, organización, formación y difusión de los Nodos Sistemáticos generadores de acciones de paz en el territorio, fortaleciendo los procesos de formación en procesos de paz y convivencia a través de los Promotores de Paz y D.D. H.H.</t>
  </si>
  <si>
    <t>Creacion y organización de los Consejos comunitarios de paz y posconflicto</t>
  </si>
  <si>
    <t>Acompañamiento a las comunidades antioqueñas para la creacion y organización de las mesas subregionales de paz y posconflicto</t>
  </si>
  <si>
    <t>Mesas subregionales de paz y posconflicto creadas y funcionando</t>
  </si>
  <si>
    <t>Creacion y organización de las mesas subregionales de paz y posconflicto</t>
  </si>
  <si>
    <t>Desarrollo logistico para la Implementación del Concejo Departamental de Paz</t>
  </si>
  <si>
    <t>Consejo departamental de Paz</t>
  </si>
  <si>
    <t>Implementación del Concejo deptal de Paz</t>
  </si>
  <si>
    <t xml:space="preserve"> Desarrollo de acciones de acompañamiento, organización logistica, promocion y sensibilizacion del proceso de construccion de paz en el departamento de antioquia</t>
  </si>
  <si>
    <t>Antioquia en paz</t>
  </si>
  <si>
    <t>Agenda de paz y posconflcito concertada y articulada con los proyectos visionarios del plan de desarrollo departamental</t>
  </si>
  <si>
    <t>Construccion agenda de paz</t>
  </si>
  <si>
    <t>Promocion y sensibilizacion del proceso de construccion de paz</t>
  </si>
  <si>
    <t>Creacion de plan de atencion psicosocial, Procesos de acompañamiento psicosocial a las comunidades receptoras, convenio de atencion con entidades de salud del departamento</t>
  </si>
  <si>
    <t>3835433</t>
  </si>
  <si>
    <t>Trabajo decente y desarrollo económico local para la Paz</t>
  </si>
  <si>
    <t>Personas involucradas en el conflicto atendidas en proyectos de acompañamiento psicosocial, prevención de salud mental, para la recuperación emocional</t>
  </si>
  <si>
    <t>Atención y formacion para el desarrollo de las comunidades involucradas en el posconflicto</t>
  </si>
  <si>
    <t>Juan Guillermo Pardo</t>
  </si>
  <si>
    <t>Caracterizacion de las personas desmovilizadas, vinculacion de personas desmovilizadasa los consejos municipales de paz, acompañamiento para la formacion en pedagogia para la paz, convenios para la reintegracion de desmovilizados a la vida social, convenio con entidades para combatir el analfabetismo,</t>
  </si>
  <si>
    <t>3835434</t>
  </si>
  <si>
    <t>Desmovilizados atendidos en proyectos de acompañamiento de reintegracion que facilite opciones de adaptación a la vida civil</t>
  </si>
  <si>
    <t>Convenio interinstitucional para la formacion en derechos humanos y derecho internacional humanitario,formacion de lideres veedores en procesos de desmovilizaciony reincorporacion a la vida civil</t>
  </si>
  <si>
    <t>Personal de las fuerzas armadas, reservas y veteranos; policía; agencias estatales y entidades gubernamentales capacitadas con enfoque poblacional, en derechos humanos y transparencia en el posconflicto</t>
  </si>
  <si>
    <t>Acmpañamiento para la creacion de proyectos productivos ligados a los proyectos visionarios del plan de desarrollo de la Gobernacion de Antioquia, convenios interinstitucionales para generar empleos dignos</t>
  </si>
  <si>
    <t>Empleos dignos generados en las zonas priorizadas afectadas por el conflicto en el territorio antioqueño</t>
  </si>
  <si>
    <t>Desarrollo de proyectos productivos ligados a los proyectos visionarios del plan de desarrollo de la Gobernacion de Antioquia, convenios interinstitucionales para generar empleos dignos</t>
  </si>
  <si>
    <t>Convenios con instituciones de educacion superior para la formacion laboral en artes, oficios y tecnicas.</t>
  </si>
  <si>
    <t>Personas formadas y capacitadas, con titulación en artes y/u oficios, de las zonas priorizadas afectadas por el conflicto en el territorio antioqueño.</t>
  </si>
  <si>
    <t>Contrato  interadministrativo  de mandato para la promoción, creación, elaboración desarrollo y conceptualización de las campañas, estrategias y necesidades comunicacionales de la Gobernación de Antioquia.</t>
  </si>
  <si>
    <t>10 meses y quince días.</t>
  </si>
  <si>
    <t>Camila Alexandra Zapata Zuluaga</t>
  </si>
  <si>
    <t>Profesional Univeritario</t>
  </si>
  <si>
    <t>3839275</t>
  </si>
  <si>
    <t>camila.zapata@antioquia.gov.co</t>
  </si>
  <si>
    <t>Capitulos de participación ciudadana transmitidos por el canal regional. - Rendiciones de cuentas realizadas por la administración departamental.</t>
  </si>
  <si>
    <t xml:space="preserve">Protección del derecho a la información en todo el Departamento, Antioquia, Occidente </t>
  </si>
  <si>
    <t>160006001/001</t>
  </si>
  <si>
    <t>Programas audiovisuales realizados y emitidos</t>
  </si>
  <si>
    <t>Comunicación</t>
  </si>
  <si>
    <t>JUAN CAMILO MADERA</t>
  </si>
  <si>
    <t>Técnica, Administrativa, Financiera, Jurídica y contable.</t>
  </si>
  <si>
    <t xml:space="preserve">Prestación de servicios de un operador logístico para la organización, administración, ejecución y demás acciones logísticas necesarias para la realización de los eventos programadas por la Gobernación de Antioquia . </t>
  </si>
  <si>
    <t>10 meses y quince dias.</t>
  </si>
  <si>
    <t>Grado de acciones institucionales comunicadas a la sociedad Antioqueña a través de los canales diponibles- Porcentaje de servidores públicos con acceso a los canales propios de la administración departamental (intranet, emisora, boletín, períodico e impresos).</t>
  </si>
  <si>
    <t xml:space="preserve">Fortalecimiento de las relaciones Institucionales y sociales en el Departamento de Antioquia. </t>
  </si>
  <si>
    <t>160005001/001</t>
  </si>
  <si>
    <t xml:space="preserve">Estrategias de comunicación implementdas </t>
  </si>
  <si>
    <t>Comunicación y logística</t>
  </si>
  <si>
    <t>JUAN CAMILO MADERA- INES ELVIRA ARANGO</t>
  </si>
  <si>
    <t>Prestación de servicios profesionales como comunicacador social para fortalecer la Oficina de Comunicaciones en todas las actividades y procedimientos relacionados con la imagen instiucional y la comunicación pública.</t>
  </si>
  <si>
    <t>JORGE HUBERTO MORENO</t>
  </si>
  <si>
    <t>Tecnica, Administrativa, Financiera, Jurídica y contable.</t>
  </si>
  <si>
    <t>Designar estudiantes de las universidades privadas para la realización de la práctica académica, con el fin de brindar apoyo a la gestión del Departamento de Antioquia y sus regiones durante el primer semetre 2017</t>
  </si>
  <si>
    <t>Contratación directa</t>
  </si>
  <si>
    <t>ELIANA PULGARÍN</t>
  </si>
  <si>
    <t>ADQUISICIÓN DE BIENES MUEBLES (GENÉRICOS) Y ENSERES</t>
  </si>
  <si>
    <t xml:space="preserve">3 meses </t>
  </si>
  <si>
    <t>NATALIA LÓPEZ ISAZA</t>
  </si>
  <si>
    <t>PROGRAMAS DE CAPACITACIÓN, SOFTWARE, HARDWARE</t>
  </si>
  <si>
    <t>IMPRESOS Y PUBLICACIONES</t>
  </si>
  <si>
    <t xml:space="preserve">INSUMOS TECNOLÓGICOS </t>
  </si>
  <si>
    <t xml:space="preserve">801117001
</t>
  </si>
  <si>
    <t>servicios de contratacion de personal</t>
  </si>
  <si>
    <t>Juliana Palacio - Jorge Gallego</t>
  </si>
  <si>
    <t xml:space="preserve">
3839532
3839277</t>
  </si>
  <si>
    <t xml:space="preserve">
juliana.palacio@antioquia.gov.co
jorge.gallego@antioquia.gov.co</t>
  </si>
  <si>
    <t>2017SP110001</t>
  </si>
  <si>
    <t>NA</t>
  </si>
  <si>
    <t>JORGE ELEICER VARGAS GARAY</t>
  </si>
  <si>
    <t>En ejecución</t>
  </si>
  <si>
    <t>Alejandro Melo</t>
  </si>
  <si>
    <t>2017SP110002</t>
  </si>
  <si>
    <t>JOSE ORLANDO SOTO GIRALDO</t>
  </si>
  <si>
    <t>Servicios de mantenimiento o reparaciones de aeronaves</t>
  </si>
  <si>
    <t>SAMC-5363-2016</t>
  </si>
  <si>
    <t>S2016060051998</t>
  </si>
  <si>
    <t>HELCENTRO SAS</t>
  </si>
  <si>
    <t>Servicios de helicópteros</t>
  </si>
  <si>
    <t>11 meses y 10 días</t>
  </si>
  <si>
    <t>Mínima cuantía</t>
  </si>
  <si>
    <t xml:space="preserve">
3839532
3839278</t>
  </si>
  <si>
    <t>Combustible de aviación</t>
  </si>
  <si>
    <t xml:space="preserve">
3839532
3839279</t>
  </si>
  <si>
    <t>Carlos Guerra</t>
  </si>
  <si>
    <t>11 meses y 25 días</t>
  </si>
  <si>
    <t>Agencias de viajes</t>
  </si>
  <si>
    <t>Wilson Duque</t>
  </si>
  <si>
    <t>Realizar el mantenimiento preventivo, correctivo, calibración de equipos y suministro de repuestos para los equipos de la cadena de frío de la SSSA</t>
  </si>
  <si>
    <t xml:space="preserve">Maria del Rosario Manrique Alzate </t>
  </si>
  <si>
    <t>rosario.manrique@antioquia.gov.co</t>
  </si>
  <si>
    <t>Blana Isabel Restrepo</t>
  </si>
  <si>
    <t>C</t>
  </si>
  <si>
    <t>Prestar los servicios de publicaciones en prensa para dar cumplimiento a los requerimientos de ley</t>
  </si>
  <si>
    <t>MarÍa del Rosario Manrrique</t>
  </si>
  <si>
    <t>Suministro y distribucion de elementos de papeleria y utilies de oficina</t>
  </si>
  <si>
    <t>Maria Ines Ochoa</t>
  </si>
  <si>
    <t>Suministro y distribucion de elementos de cafeteria</t>
  </si>
  <si>
    <t>Suministro y distribucion de elementos de aseo</t>
  </si>
  <si>
    <t>Luz Marina Martinez</t>
  </si>
  <si>
    <t>Elaborar material impreso con la imprenta Departamental</t>
  </si>
  <si>
    <t>Maria del Rosario Manrique</t>
  </si>
  <si>
    <t>Elaborar material impreso como apoyo a todas las dependencias de la Secretaría Seccional de Salud y Proteccion Social de Antioquia</t>
  </si>
  <si>
    <t>Suministro de bienes muebles y enseres para las dependencias de la Gobernacion de Antioquia.</t>
  </si>
  <si>
    <t>Mria Ines Ochoa</t>
  </si>
  <si>
    <t>Mantenimiento integral (preventivo y/o correctivo) con suministro de repuestos para los vehiculos de propiedad del Departamento</t>
  </si>
  <si>
    <t>Babinton Florez</t>
  </si>
  <si>
    <t>Mantenimiento planta fisica de la Gobernacion  y de las sedes alternas</t>
  </si>
  <si>
    <t>Suministro de combustible para los vehiculos de propiedad del Departamento</t>
  </si>
  <si>
    <t xml:space="preserve">Contratar el servicio de vigilancia privada, fija, armada,canina y sin arma para el Centro Administrativo Departamental, sus sedes alternas y la Fabrica de Licores y Alcoholes de Antioquia </t>
  </si>
  <si>
    <t>Sergio Alexander Romero</t>
  </si>
  <si>
    <t>Prestacion del servicio de mensajeria expresa que comprenda la recepcion, recoleccion, acopio y entrega personalizada de envios de correspondencia de la Gobernacion de Antioquia y demas objetos postales a nivel local, nacional e internacional, baqjo estandares de celeridad y garantias del servicio in house.</t>
  </si>
  <si>
    <t>Marino Gutierrez</t>
  </si>
  <si>
    <t>Servicio de impresión, fotocopiado fax y scaner, bajo la modalidad de outsourcing para atender la demanda de las distintas dependencias de la Gobernacion de Antioquia, incluyendo Hardware y software, administracion, insumos, papel y recurso humano.</t>
  </si>
  <si>
    <t>Ruth Natalia Restrepo</t>
  </si>
  <si>
    <t>Contratar los seguros que garanticen la proteccion de los activos e intereses patrimoniales, bienes propios y de aquellos por los cuales es legalmente responsable la SSSA.</t>
  </si>
  <si>
    <t>Diana Marcela David</t>
  </si>
  <si>
    <t>Suscripcion a prensa informativa-El Colombiano</t>
  </si>
  <si>
    <t>Maria Victoria Hoyos Velasquez</t>
  </si>
  <si>
    <t>Contrato de prestacion de servicios de fumigacion integral contra plagas nocivas a la salud publica en las instalaciones del Centro Administrativo Departamental y en las sedes externas.</t>
  </si>
  <si>
    <t>Prestar el servicio de recarga de extintores</t>
  </si>
  <si>
    <t>Dotar a los funcionarios del almacén y de la SSSA de los elementos de protección personal necesarios para realizar actividades de recepción, almacenamiento y distribución de materiales, que son indispensables para la conservación de los biológicos del PAI.</t>
  </si>
  <si>
    <t>Roberto Hernadez</t>
  </si>
  <si>
    <t>Prestacion de servicios de operador de telefonia celular con suministro y/o reposicion de equipo</t>
  </si>
  <si>
    <t>Contratar los servicios de un operador logístico que realice la ejecución de los programas recreativos, lúdicos y culturales para los servidores públicos y sus beneficiarios directos de la Secretaría Seccional de Salud y Protección Social de Antioquia</t>
  </si>
  <si>
    <t>Erika Maria Torres Florez</t>
  </si>
  <si>
    <t>Contratar los servicios de un operador logístico que realice la ejecución de los programas recreativos, lúdicos y culturales para los jubilados de la Secretaría Seccional de Salud y Protección Social de Antioquia</t>
  </si>
  <si>
    <t>Erika Torres Florez</t>
  </si>
  <si>
    <t xml:space="preserve">Prestar servicio de actividades deportivas para los servidores públicos adscritos a la Secretaria Seccional de Salud y Protección Social de Antioquia - SSSA y sus beneficiarios  directos
</t>
  </si>
  <si>
    <t>Contratar los servicios de un operador logístico que facilite la asistencia de las servidoras y servidores públicos  de carrera administrativa y de libre nombramiento y remoción del departamento de Antioquia-SSSA a los diversos seminarios, talleres, congresos, simposios, diplomados y demás eventos académicos que sean de interés para la entidad</t>
  </si>
  <si>
    <t>Suministrar tiquetes aéreos para garantizar el desplazamiento de los servidores de la Secretaria Seccional de Salud y Protección Social de Antioquia en comisión oficial y/ o eventos de capacitación</t>
  </si>
  <si>
    <t xml:space="preserve">Sumistro de pañales a  Jubilado por responsabilidad a cargo de la Secretaria Seccional de Salud y Proteccion Social de Antioquia por </t>
  </si>
  <si>
    <t>Clasificacion, ordenacion descripcion y servicio de almacenaje de documentos correspondientes a los fondos documentales de la Gobernacion de Antioquia, incluyendo materiales y unidades de conservacion</t>
  </si>
  <si>
    <t>Clasificacion, ordenacion descripcion digitalizacion certificada, idexacion, cargue en el sistema de gestion documental mercurio correspondientes a los documentos de archivos de gestion de las diferentes dependencias de la Gobernacion de Antioquia bajo la modalidad</t>
  </si>
  <si>
    <t>Prestación de Servicios de Salud de mediana y alta complejidad y servicios autorizados por la Secretaría Seccional de Salud y Protección Social de Antioquia, dirigidos a la población pobre no cubierta con subsidios a la demanda del Departamento de Antioquia. ESE Hospital General de Medellin</t>
  </si>
  <si>
    <t>Angela Palacio</t>
  </si>
  <si>
    <t>angela.palacio@antioquia.gov.co</t>
  </si>
  <si>
    <t>Fortalecimiento Autoridad Sanitaria</t>
  </si>
  <si>
    <t>Población Pobre No Afiliada atendida en salud con recursos a cargo del Departamento</t>
  </si>
  <si>
    <t> Servicio atención en salud a la población pobre y vulnerable Todo El Departamento, Antioquia, Occidente</t>
  </si>
  <si>
    <t>01-2275</t>
  </si>
  <si>
    <t>Contratación de mediana y alta complejidad</t>
  </si>
  <si>
    <t>Gedwin Valencia</t>
  </si>
  <si>
    <t>Supervisión técnica, administrativa y financiera</t>
  </si>
  <si>
    <t>Prestación de servicios de salud a través de la dispensación y aplicación de medicamentos y/o insumos de salud para la población pobre en lo no cubierto con subsidios a la demanda, con el fin de  dar respuesta a Acciones de Tutela en contra del Departamento-Secretaría Seccional de Salud y Protección Social y a otras autorizaciones expedidas por el ente territotial departamental -ESE Hospital La María de Medellín</t>
  </si>
  <si>
    <t>Guido garcía</t>
  </si>
  <si>
    <t>Prestación de Servicios de Salud de mediana y alta complejidad, dirigidos a la población pobre no cubierta con subsidios a la demanda del Departamento de Antioquia, incluye las atenciones de pacientes de los programas de VIH_SIDA y Tuberculosis. ESE Hospital La María.</t>
  </si>
  <si>
    <t>Prestación de Servicios de Salud Mental de mediana complejidad y servicios autorizados por la Secretaría Seccional de Salud y Protección Social de Antioquia, dirigidos a la población pobre no cubierta con subsidios a la del Departamento de Antioquia.ESE Hospital Mental de Antioquia</t>
  </si>
  <si>
    <t>Carlos Cano</t>
  </si>
  <si>
    <t>Prestación de Servicios de Salud de mediana y alta complejidad y servicios autorizados por la Secretaría Seccional de Salud y Protección Social de Antioquia con calidad, oportunidad y pertinencia, dirigidos a la población pobre no cubierta con subsidios a la demanda del Departamento de Antioquia: Ese Hospital Manuel Uribe Angel de Envigado</t>
  </si>
  <si>
    <t>Fernando Berrío</t>
  </si>
  <si>
    <t>Prestación de Servicios de Salud de mediana complejidad y servicios autorizados por la Secretaría Seccional de Salud y Protección Social de Antioquia,  dirigidos a la población pobre no cubierta con subsidios a la demanda del departamento de Antioquia. ESE Hospital Marco Fidel Suarez de Bello</t>
  </si>
  <si>
    <t>Gladys Beltrán</t>
  </si>
  <si>
    <t>Prestación de Servicios de Salud de mediana y alta complejidad y servicios autorizados por la Secretaría Seccional de Salud y Protección Social de Antioquia, dirigidos a la población pobre no cubierta con subsidios a la demanda del departamento de Antioquia. ESE Hospital San Rafael de Itagui</t>
  </si>
  <si>
    <t>Prestación de Servicios de Salud de mediana complejidad y servicios autorizados por la Secretaría Seccional de Salud y Protección Social de Antioquia, dirigidos a la población pobre no cubierta con subsidios a la demanda del departamento de Antioquia. ESE Metrosalud</t>
  </si>
  <si>
    <t>Daniel Arbeláez</t>
  </si>
  <si>
    <t>Prestación de Servicios de Salud de mediana y alta complejidad y servicios autorizados por la Secretaría Seccional de Salud y Protección Social de Antioquia,  dirigidos a la población pobre no cubierta con subsidios a la demanda del departamento de Antioquia. ESE San Juan de Dios Rionegro</t>
  </si>
  <si>
    <t>Manuel Daza</t>
  </si>
  <si>
    <t>Prestación de Servicios de Salud de mediana complejidad y servicios autorizados por la Secretaría Seccional de Salud y Protección Social de Antioquia, dirigidos a la población pobre no cubierta con subsidios a la demanda del departamento de Antioquia. San Vicente de Paul de Caldas</t>
  </si>
  <si>
    <t>Prestación de Servicios de Salud de mediana complejidad y servicios autorizados por la Secretaría Seccional de Salud y Protección Social de Antioquia, dirigidos a la población pobre no cubierta con subsidios a la demanda del departamento de Antioquia. ESE Hospital Cesar Uribe Piedrahita de Caucasia</t>
  </si>
  <si>
    <t xml:space="preserve">Prestación de Servicios de Salud de mediana complejidad y servicios autorizados por la Secretaría Seccional de Salud y Protección Social de Antioquia, dirigidos a la población pobre no cubierta con subsidios a la demanda del departamento de Antioquia. ESE Hospital San Juan de Dios de Yarumal </t>
  </si>
  <si>
    <t>Prestación de Servicios de Salud de mental en el componente de tratamiento de la drogadicción y la fármaco-dependencia y servicios autorizados por la Secretaría Seccional de Salud y Protección Social de Antioquia con calidad, oportunidad y pertinencia, dirigidos a la población pobre no cubierta con subsidios a la demanda del departamento de Antioquia. ESE CARISMA</t>
  </si>
  <si>
    <t>Prestación de Servicios de Salud de mediana complejidad y servicios autorizados por la Secretaría Seccional de Salud y Protección Social de Antioquia, dirigidos a la población pobre no cubierta con subsidios a la demanda del departamento de Antioquia. ESE Hospital la Meceded de Ciudad Bolivar</t>
  </si>
  <si>
    <t>Prestación de Servicios de Salud de mediana complejidad y servicios autorizados por la Secretaría Seccional de Salud y Protección Social de Antioquia, dirigidos a la población pobre no cubierta con subsidios a la demanda del departamento de Antioquia. ESE Hospital San Juan de Dios de Sata Fe de Antioquia</t>
  </si>
  <si>
    <t>Prestación de Servicios de Salud de mediana  complejidad y servicios autorizados por la Secretaría Seccional de Salud y Protección Social de Antioquia, dirigidos a la población pobre no cubierta con subsidios a la demanda del departamento de Antioquia. ESE Hospital San Rafael de Yolombo</t>
  </si>
  <si>
    <t>Prestación de Servicios de Salud de mediana y alta complejidad, dirigidos a la población pobre no cubierta con subsidios a la demanda del departamento de Antioquia, especialmente la ubicada en zona limítrofe con Córdoba. ESE Hospital San Jerónimo de Monteria.</t>
  </si>
  <si>
    <t>Prestación de Servicios de Salud de mediana complejidad y servicios autorizados por la Secretaría Seccional de Salud y Protección Social de Antioquia, dirigidos a la población pobre no cubierta con subsidios a la demanda del departamento de Antioquia. ESE Hospital Eladio Valderrama de Turbo</t>
  </si>
  <si>
    <t>Prestación de Servicios de Salud de mediana complejidad y servicios del portafolio de la ESE, autorizados por la Secretaría Seccional de Salud y Protección Social de Antioquia, dirigidos a la población pobre no cubierta con subsidios a la demanda del Departamento de Antioquia  ESE Hospital Sata Gertrudis de Envigado.</t>
  </si>
  <si>
    <t>Prestación de servicios de salud de baja complejidad o de primer nivel de atención  para la  población pobre no cubierta con subsidios a la demanda residente en el municipio de Caicedo.</t>
  </si>
  <si>
    <t>Eliana Murillo</t>
  </si>
  <si>
    <t>Prestación de servicios de salud de baja complejidad o de primer nivel de atención para la  población pobre no cubierta con subsidios a la demanda residente en el municipio de Cáceres.</t>
  </si>
  <si>
    <t>Prestación de servicios de salud de baja complejidad o de primer nivel de atención para la  población pobre no cubierta con subsidios a la demanda residente en el municipio de Jericó.</t>
  </si>
  <si>
    <t>Prestación de servicios de salud de baja complejidad o de primer nivel de atención para la  población pobre no cubierta con subsidios a la demanda residente en el municipio de La Pintada.</t>
  </si>
  <si>
    <t>Prestación de servicios de salud de baja complejidad o de primer nivel de atención para la  población pobre no cubierta con subsidios a la demanda residente en el municipio de Murindó.</t>
  </si>
  <si>
    <t>Prestación de servicios de salud de baja complejidad o de primer nivel de atención para la  población pobre no cubierta con subsidios a la demanda residente en el municipio de Nechí.</t>
  </si>
  <si>
    <t>Prestación de servicios de salud de baja complejidad o de primer nivel de atención  para la  población pobre no cubierta con subsidios a la demanda residente en el municipio de San Juan de Urabá.</t>
  </si>
  <si>
    <t>Prestación de servicios de salud de baja complejidad o de primer nivel de atención para la  población pobre no cubierta con subsidios a la demanda residente en el municipio de Uramita.</t>
  </si>
  <si>
    <t>Prestación de servicios de salud de baja complejidad o de primer nivel de atención para la  población pobre no cubierta con subsidios a la demanda residente en el municipio de Sopetrán.</t>
  </si>
  <si>
    <t>Prestación de servicios de salud de baja complejidad o de primer nivel de atenciónpara la  población pobre no cubierta con subsidios a la demanda residente en el municipio de Vigía del Fuerte</t>
  </si>
  <si>
    <t>Prestación de servicios de salud de baja complejidad o de primer nivel de atención para la  población pobre no cubierta con subsidios a la demanda residente en el municipio de Toledo.</t>
  </si>
  <si>
    <t>Prestación de servicios de salud de baja complejidad o de primer nivel de atención para la  población pobre no cubierta con subsidios a la demanda residente en el municipio de Tarazá.</t>
  </si>
  <si>
    <t>Prestación de servicios de salud de baja complejidad o de primer nivel de atención para la  población pobre no cubierta con subsidios a la demanda residente en el municipio de Gómez Plata.</t>
  </si>
  <si>
    <t>Prestación de servicios de salud de baja complejidad o de primer nivel de atención para la  población pobre no cubierta con subsidios a la demanda residente en el municipio de Argelia</t>
  </si>
  <si>
    <t xml:space="preserve">Prestar servicios de salud de mediana  alta complejidad  para la población pobre  de Antioquia no cubierta con subsidios a la demanda y  dar soporte a la red pública de hospitales de Antioquia y apoyar la referencia y contra referencia de pacientes. </t>
  </si>
  <si>
    <t xml:space="preserve">Celmira Duque </t>
  </si>
  <si>
    <t>Proveer  el medicamento Eculizumab (Soliris), para dar respuesta a  fallos de tutela  en contra del Departamento-SSSA y garantizar la continuidad del tratamiento a pacientes de la población pobre de Antioquia con diagnóstico de  Hemoglobinuria Paroxística Nocturna</t>
  </si>
  <si>
    <t>Carlos M. Aristizábal</t>
  </si>
  <si>
    <t>Prestación de servicios de salud de baja complejidad para la  población pobre no cubierta con subsidios a la demanda residente en el municipio de Puerto Berrío.</t>
  </si>
  <si>
    <t>Prestación de servicios de salud de mediana complejidad para la  población pobre no cubierta con subsidios a la demanda residente en el municipio de Puerto Berrío.</t>
  </si>
  <si>
    <t>Prestación de servicios de salud de baja complejidad o de primer nivel de atención para la  población pobre no cubierta con subsidios a la demanda residente en el municipio de Zaragoza</t>
  </si>
  <si>
    <t>Garantizar la prestación de los servicios de atención psiquiátrica integral y asistencia social a las personas que sean declaradas jurídicamente inimputables por trastorno mental o inmadurez psicológica. Clínica San Juan de Dios de la Ceja</t>
  </si>
  <si>
    <t>Presupuesto de entidad nacional</t>
  </si>
  <si>
    <t>Angela Patricia Palacio</t>
  </si>
  <si>
    <t>Prestar el servicio de apoyo logístico para realizar la asesoría, asistencia técnica e inspección y vigilancia en la normatividad que regula el Sistema General de Seguridad Social en Salud a los Actores del Sistema en los Municipios del Departamento de Antioquia (contrato de varios proyectos).</t>
  </si>
  <si>
    <t>Población Pobre No Afiliada atendida en salud con recursos a cargo del Departamento - Población afiliada al sistema de seguridad social en salud</t>
  </si>
  <si>
    <t> Servicio atención en salud a la población pobre y vulnerable Todo El Departamento, Antioquia, Occidente y fortalecimiento del aseguramiento de la población antioqueña.</t>
  </si>
  <si>
    <t>Paula Zapata</t>
  </si>
  <si>
    <t>GARANTIZAR EL DESPLAZAMIENTO DE LOS SERVIDORES  DE LA DIRECCION DE ATENCIÓN A LAS PERSONAS DE LA SECRETARIA SECCIONAL DE SALUD Y PROTECCIÓN SOCIAL DE ANTIOQUIA EN COMISIÓN OFICIAL Y/ O EVENTOS DE CAPACITACIÓN (TRANSPORTE AÉREO) (CONTRATO ENTRE TODAS LAS DIRECCIONES)</t>
  </si>
  <si>
    <t>Población Pobre No Afiliada atendida en salud con recursos a cargo del Departamento y fortalecimiento del aseguramiento de la población Antioqueña</t>
  </si>
  <si>
    <t>Erika Torres</t>
  </si>
  <si>
    <t xml:space="preserve"> GARANTIZAR EL DESPLAZAMIENTO DE LOS SERVIDORES  DE LA DIRECCION DE  DE ATENCIÓN A LAS PERSONAS DE LA SECRETARIA SECCIONAL DE SALUD Y PROTECCIÓN SOCIAL DE ANTIOQUIA EN COMISIÓN OFICIAL Y/ O EVENTOS  (TRANSPORTE TERRESTRE)  (CONTRATO ENTRE TODAS LAS DIRECCIONES)</t>
  </si>
  <si>
    <t>Beatriz Lopera</t>
  </si>
  <si>
    <t xml:space="preserve">Renovación tecnologica de equipos y servidores </t>
  </si>
  <si>
    <t xml:space="preserve">Luis Eduardo Corredor Bello,  </t>
  </si>
  <si>
    <t xml:space="preserve">Director de Informatica, </t>
  </si>
  <si>
    <t>3838910</t>
  </si>
  <si>
    <t>luis.corredor@antioquia.gov.co</t>
  </si>
  <si>
    <t>Sistemas de Información  hospitalario interoperables a la red departamental de información.</t>
  </si>
  <si>
    <t>Fortalecimiento de las TIC en la Secretaria Seccional de Salud y Protección Social de Antioquia.</t>
  </si>
  <si>
    <t>01-0034</t>
  </si>
  <si>
    <t>Infraestructura tecnologica actualizada</t>
  </si>
  <si>
    <t>Actualizar  la plataforma tecnológica de hardware, software, comunicaciones y redes.</t>
  </si>
  <si>
    <t>Responsable en la Dirección de Informatica</t>
  </si>
  <si>
    <t>Tiquetes Aereos</t>
  </si>
  <si>
    <t>Erika Florez</t>
  </si>
  <si>
    <t xml:space="preserve">Profesional Universitaria </t>
  </si>
  <si>
    <t>3839888</t>
  </si>
  <si>
    <t>erika.torres@antioquia.gov.co</t>
  </si>
  <si>
    <t>Asesorias y asistencias tecnicas  realizadas a Municipios.</t>
  </si>
  <si>
    <t>Gestionar la información</t>
  </si>
  <si>
    <t>Tecnica, Administrativa, Financiera</t>
  </si>
  <si>
    <t xml:space="preserve">Prestar servicio de apoyo logístico en los eventos programados por la Secretaria Seccional de Salud y Protección Social de Antioquia en su misión de brindar asesoría y asistencia técnica en salud a las Direcciones Locales de Salud (DLS), Empresas Administradoras de Planes de Beneficios (EAPB), Empresas Sociales del Estado (ESE), Instituciones Prestadoras de Servicios (IPS), Consejo Territorial de Seguridad Social en Salud (CTSSS) y demás actores del Sistema General de Seguridad  Social en Salud del Departamento de Antioquia.
</t>
  </si>
  <si>
    <t>Yesid Quiroz Varela-  Claudia Vegara</t>
  </si>
  <si>
    <t>Profesional-Técnica</t>
  </si>
  <si>
    <t>3839805</t>
  </si>
  <si>
    <t>yesid.quiroz@antioquia.gov.co -claudia.vergara@antioquia.gov.co</t>
  </si>
  <si>
    <t xml:space="preserve">Inspección y vigilancia a las Direcciones Locales de Salud, Empresas Administradoras de Planes de Beneficios y Prestadores de Servicios de Salud </t>
  </si>
  <si>
    <t xml:space="preserve">Fortalecimiento institucional de la Secretaría Seccional de Salud y Protección Social de Antioquia y de los actores del SGSSS Todo El Departamento, Antioquia, Occidente </t>
  </si>
  <si>
    <t xml:space="preserve"> 01-0033001</t>
  </si>
  <si>
    <t>Asesoria y Asistencia Técnica a los DLS en la formulacion del Plan Territorial de Salud y el POAI.</t>
  </si>
  <si>
    <t xml:space="preserve">Asesoria y asistencia técnica a las ESE, DLS, EPS y demàs actores del Sistema General de Seguridad social en Salud. </t>
  </si>
  <si>
    <t>Maria Claudia Noreña</t>
  </si>
  <si>
    <t>Prestación de servicios de transporte terrestre automotor para apoyar la gestión de las dependencias de la Gobernación de Antioquia- Secretaria Seccional de Salud y Protección Social de Antioquia</t>
  </si>
  <si>
    <t xml:space="preserve">Profesional Universitaria area de salud </t>
  </si>
  <si>
    <t>3839941</t>
  </si>
  <si>
    <t>beatriz.loperamontoya@antioquia.gov.co</t>
  </si>
  <si>
    <t>Redes integradas de servicios de salud con prestación de servicios</t>
  </si>
  <si>
    <t>Fortalecimiento de la red de servicios de salud de Departamento de Antioquia</t>
  </si>
  <si>
    <t>01-0041</t>
  </si>
  <si>
    <t>Asesoria y Asistencia Técnica a la formulación de los PSFF y PGIRS</t>
  </si>
  <si>
    <t xml:space="preserve">Asesoria  y Asistencia Técnica  a Juntas Directivas ESE,  Divulgacion y Desarrollo del MIAS, y todas las demas </t>
  </si>
  <si>
    <t>Beatriz I Lopera m</t>
  </si>
  <si>
    <t>Tecnica, juridica,administrativa y financiera</t>
  </si>
  <si>
    <t>Apoyar el mejoramiento de  dotación de las ESE Hospitales del Departamento de Antioquia.</t>
  </si>
  <si>
    <t xml:space="preserve">8 meses </t>
  </si>
  <si>
    <t>Dotación de Equipo Biomedico para las E.S.E</t>
  </si>
  <si>
    <t>Evaluacion a proyectos de dotación</t>
  </si>
  <si>
    <t>Implementar la modalidad de Telemedicina en las ESE</t>
  </si>
  <si>
    <t>Implementación del sistema integrado de información en salud y servicios de
Telemedicina departamento , Antioquia, Occidente</t>
  </si>
  <si>
    <t>01-0038</t>
  </si>
  <si>
    <t xml:space="preserve">empresas sociales del estado con prestación de servicio de telemedicina implementado </t>
  </si>
  <si>
    <t>cofinanciación de la telemedicina</t>
  </si>
  <si>
    <t xml:space="preserve">Apoyar a la promoción de los estilos de vida saludables - actividad física </t>
  </si>
  <si>
    <t>Alexandra Jimena Jiménez</t>
  </si>
  <si>
    <t>3835387</t>
  </si>
  <si>
    <t>cristian.paez@antioquia.gov.co</t>
  </si>
  <si>
    <t>Salud Pública</t>
  </si>
  <si>
    <t>Tasa de mortalidad por infarto agudo de miocardio</t>
  </si>
  <si>
    <t>Fortalecimiento estilos de vida saludable y atención de condiciones no trasmisibles-VIDA SALUDABLE</t>
  </si>
  <si>
    <t>10-0029001</t>
  </si>
  <si>
    <t>Incremento de la actividad f´sisica en la población antioqueña</t>
  </si>
  <si>
    <t>Promoción de la actividad física en los municipios del departamento de Antioquia</t>
  </si>
  <si>
    <t>Jimena Jiménez</t>
  </si>
  <si>
    <t>Apoyar la Gestión de la información relacionado con el Registro Poblacional de Cáncer y el desarrollo de capacidades en enfermedades oncologicas en los actores del SGSSS de Antioquia</t>
  </si>
  <si>
    <t>Tasa de mortalidad por cáncer de mama t Tasa de mortalidad por cáncer de cuello uterino</t>
  </si>
  <si>
    <t>Conocimiento oportuno del comportamiento del cáncer en Antioquia</t>
  </si>
  <si>
    <t>Identificar y caracterizar las fuentes generadoras de datos, recolección, selección y procesamiento de información del Registro Poblacional de Cáncer en el departamento de Antioquia y apoyar actividades de asesoría y  asistencia técnica y monitoreo de los tumores priorizados en salud pública,  a la red de Instituciones Prestadores de Servicios de Salud (IPS) en cáncer del Departamento.</t>
  </si>
  <si>
    <t>Cristian Andrés Paéz Rodriguez</t>
  </si>
  <si>
    <t>Brindar Atención psicosocial a población víctima del conflicito armado</t>
  </si>
  <si>
    <t>Alexandra Gallo Tabares</t>
  </si>
  <si>
    <t>3835169</t>
  </si>
  <si>
    <t>alexandra.gallo@antioquia.gov.co</t>
  </si>
  <si>
    <t xml:space="preserve">Mantener la tasa de víctimas de violencia intrafamiliar </t>
  </si>
  <si>
    <t xml:space="preserve">Fortalecimiento de la convicencia social y salud mental en todo el departamento de Antioquia </t>
  </si>
  <si>
    <t>10-0031</t>
  </si>
  <si>
    <t xml:space="preserve">Número de personas que reciben atención psicosocial a las víctimas del conflicto armado en el Departmento de Antioquia </t>
  </si>
  <si>
    <t>Atención psicosocial a población víctima del conflicito armado</t>
  </si>
  <si>
    <t xml:space="preserve">Alexandra Gallo Tabares </t>
  </si>
  <si>
    <t>B</t>
  </si>
  <si>
    <t xml:space="preserve">Supervisión Técnica </t>
  </si>
  <si>
    <t>Apoyar la Asesoria y Asistencia Tecnica en lo previsto en la dimensión Convivencia y Salud Mental: diferentes violencias, Trastornos Mentales y politicas públicas.</t>
  </si>
  <si>
    <t>Dora Gomez</t>
  </si>
  <si>
    <t>3839910</t>
  </si>
  <si>
    <t>dora.gomez@antioquia.gov.co</t>
  </si>
  <si>
    <t>Municipios con Políticas públicas de salud mental implementadas</t>
  </si>
  <si>
    <t>Fortalecimiento de La Convivencia Social y Salud Mental en Todo El Departamento, Antioquia, Occidente</t>
  </si>
  <si>
    <t>Porcentaje  de Municipios con Políticas públicas de salud mental implementadas</t>
  </si>
  <si>
    <t>Asesoria y asistencia técnica a los actores del sistema de SGSSS</t>
  </si>
  <si>
    <t>Dora María Gomez Gomez</t>
  </si>
  <si>
    <t xml:space="preserve">Apoyar la Asesoria y Asistencia Tecnica en la Prevención del consumo de sustancias psicoactivas. </t>
  </si>
  <si>
    <t>Municipios con planes territoriales de reducción de sustancias psicoactivas en los municipios.</t>
  </si>
  <si>
    <t>Número de Municipios con planes territoriales de reducción de sustancias psicoactivas en los municipios.</t>
  </si>
  <si>
    <t xml:space="preserve">Fortalecer los actores del sistema en la implementación y adherencia de los protocolos de vigilancia y atención de la malnutrición de la población materno - infantil </t>
  </si>
  <si>
    <t>Martha Navarro</t>
  </si>
  <si>
    <t>Nutricionista- Dietista Grado III</t>
  </si>
  <si>
    <t>3007040581</t>
  </si>
  <si>
    <t>saludpublica.san@antioquia.gov.co</t>
  </si>
  <si>
    <t>Proporción de Bajo Peso al Nacer
Instituciones Públicas Prestadoras de Servicios de Salud con asistencia técnica e implementación de la normatividad vigente de la vigilancia nutricional y atención de la mujer gestante y el bajo peso al nacer
Instituciones Públicas Prestadoras de Servicios de salud con asistencia técnica para la implementación en la normatividad vigente para la vigilancia de la morbilidad y mortalidad por desnutrición en los menores de 5 años
Instituciones Públicas Prestadoras de Servicios de salud con vigilancia nutricional de los eventos de notificación obligatoria en los municipios</t>
  </si>
  <si>
    <t xml:space="preserve">Fortalecimiento en alimentación y nutrición desde la salud Pública </t>
  </si>
  <si>
    <t>07-0080001</t>
  </si>
  <si>
    <t xml:space="preserve">Actores del sistema aplicando el conocimiento técnico para la detección oportuna  y atención con calidad  de la malnutrición en la población materno - infantil
Secretarías de Salud  e IPS Municipales  con procesos de Vigilancia nutricional implementados para los eventos de notificación obligatoria, necesarios para la toma de decisiones con enfoque intersectorial 
</t>
  </si>
  <si>
    <t xml:space="preserve">Apoyar el proceso de gestión - desarrollo de capacidades en los actores del sistema, a través de asesoría y asistencia técnica directa en los  municipios del Departamento 
Apoyar el proceso de vigilancia nutricional en salud pública  de los eventos nutricionales  de interés en salud pública, según lineamientos del Instituto Nacional de Salud en los municipios del Departamento </t>
  </si>
  <si>
    <t xml:space="preserve">Johana Elena Cortes Torres </t>
  </si>
  <si>
    <t>Asesorar y asistir tecnicamente a los actores del SGSSS en la Vigilancia de los eventos de interés en Salud Pública de Antioquia.</t>
  </si>
  <si>
    <t>Mercedes Ramirez Urán</t>
  </si>
  <si>
    <t>3835390</t>
  </si>
  <si>
    <t>mercedes.ramirez@antioquia.gov.co</t>
  </si>
  <si>
    <t>Inspección y vigilancia  a las Direcciones Locales de Salud, Empresas Administradoras de Planes de Beneficios y Prestadores de Servicios de Salud</t>
  </si>
  <si>
    <t>Fortalecimiento de la vigilancia y gestión del conocimiento</t>
  </si>
  <si>
    <t xml:space="preserve"> 01-0045001</t>
  </si>
  <si>
    <t>Conocimiento oportuno del comportamiento  de los eventos de interes en Salud Pública.</t>
  </si>
  <si>
    <t>Contratación de apoyo  de los procesos de gestión de salud pública</t>
  </si>
  <si>
    <t>Mercedes Ramírez Urán</t>
  </si>
  <si>
    <t xml:space="preserve">Realizar monitoreo y seguimiento a la gestión en Salud Pública de las EAPB e IPS Públicas y/o privadas, a las acciones de la Resoluciones 412 de 2000 y 4505 de 2012. </t>
  </si>
  <si>
    <t>Gustavo Adolfo Posada</t>
  </si>
  <si>
    <t>3835386</t>
  </si>
  <si>
    <t>gustavo.posada@antioquia.gov.co</t>
  </si>
  <si>
    <t>Tasa Mortalidad Genera</t>
  </si>
  <si>
    <t>Fortalecimiento de la vigilancia en salud pública a los actores SGSSS Todo El
Departamento, Antioquia, Occidente</t>
  </si>
  <si>
    <t>01-0045</t>
  </si>
  <si>
    <t>Numero de actores de SGSSS vigilados</t>
  </si>
  <si>
    <t>Monitoreo y seguimiento a la gestión de las acciones de salud pública en las EAPB e IPS</t>
  </si>
  <si>
    <t>Gustavo Adolfo Posada Jaramillo</t>
  </si>
  <si>
    <t>82121800</t>
  </si>
  <si>
    <t>Suministrar medicamentos en caso de brotes epidemiologicos.</t>
  </si>
  <si>
    <t xml:space="preserve">7 meses </t>
  </si>
  <si>
    <t>Eventos de interes en Salud Pública vigilados</t>
  </si>
  <si>
    <t>Conocimiento oportuno del comportamiento  de los eventos de interes en Salud Pública</t>
  </si>
  <si>
    <t>Apoyo a la  intervención de brotes</t>
  </si>
  <si>
    <t>Adquirir Equipos y suministros de laboratorio para el LDSP.</t>
  </si>
  <si>
    <t>Juan Carlos Cañas Agudelo</t>
  </si>
  <si>
    <t xml:space="preserve">Coordinador LDSP </t>
  </si>
  <si>
    <t>3835402</t>
  </si>
  <si>
    <t>juancarlos.canas@antioquia.gov.co</t>
  </si>
  <si>
    <t>Fortalecer la capacidad resolutiva de los hospitales públicos, teniendo en cuenta su sostenibilidad financiera</t>
  </si>
  <si>
    <t>Fortalecimiento del Laboratorio Departamental de Salud Pública de Antioquia Todo El Departamento, Antioquia, Occidente-LABORATORIO</t>
  </si>
  <si>
    <t>01-0028001</t>
  </si>
  <si>
    <t>Laboratorios de la Red del departamento con programa de control de calidad externo implementado</t>
  </si>
  <si>
    <t>Adquirir Equipos y suministros de laboratorio, de medición, de observación yde pruebas (Equipos)</t>
  </si>
  <si>
    <t>Adquirir Equipos y suministros de laboratorio, de medición, de observación yde pruebas (Insumos)</t>
  </si>
  <si>
    <t>Adriana Gonzalez</t>
  </si>
  <si>
    <t>Suministrar servicios de Mantenimiento de Equipos de Laboratorio</t>
  </si>
  <si>
    <t>Mantenimiento Equipos de Laboratorio</t>
  </si>
  <si>
    <t>Adquirir bien inmueble como servicios de operación de arriendo para el LDSP</t>
  </si>
  <si>
    <t>Servicios de operación de arriendo</t>
  </si>
  <si>
    <t>CORPORACION PARA INVESTIGACIONES BIOLÓGICAS - CIB</t>
  </si>
  <si>
    <t>Apoyar la Asistencia tecnica y el analisis de muestras que no procesa el LDSP</t>
  </si>
  <si>
    <t>Prestación de Servicios y Apoyo a la Gestión</t>
  </si>
  <si>
    <t>Diana Posada</t>
  </si>
  <si>
    <t>Apoyar la Asesoria y Asistencia tecnica a la red de laboratorios del departamento</t>
  </si>
  <si>
    <t>Asesorar a la Red de Laboratorios en los aspectos tendientes a mejorar la calidad en la prestación de servicios</t>
  </si>
  <si>
    <t>Marta Ospina</t>
  </si>
  <si>
    <t>Apoyar la Investigación Bacteriológica</t>
  </si>
  <si>
    <t>Gestión del conocimiento (Investigación)</t>
  </si>
  <si>
    <t>Apoyar la gestión de vigilancia en Salud Pública, Asesoría, Asistencia Técnica, de la Infancia y la  Salud Sexual y Reproductiva del Departamento de Antioquia</t>
  </si>
  <si>
    <t xml:space="preserve">Zulma  del campo tabares Morales </t>
  </si>
  <si>
    <t xml:space="preserve">Profesional Universitaria Area salud </t>
  </si>
  <si>
    <t>3835381</t>
  </si>
  <si>
    <t>zulma.tabares @antioquia.gov.co</t>
  </si>
  <si>
    <t xml:space="preserve">Tasa de mortalidad general, Razón de mortalidad materna por causas directas, Embarazos de 10 a 14 años, Embarazos de 15 a 19 años, Incidencia de  VIH/SIDA, Implementación de la estrategia de maternidad segura y prevención del aborto inseguro en los municipios ,  Servicios en Salud Amigables implementados para Adolescentes y Jóvenes. Estrategia de información, educación y comunicación para la prevención basada en información correcta sobre la situación de VIH/SIDA y comportamientos de riesgo en los municipios </t>
  </si>
  <si>
    <t xml:space="preserve">Fortalecimiento de la sexualidad y de los derechos sexuales y reproductivos </t>
  </si>
  <si>
    <t>01-0037001</t>
  </si>
  <si>
    <t xml:space="preserve">Apoyar la gestión de vigilancia en Salud Pública, Asesoría, Asistencia Técnica, de  la  Salud Sexual y Reproductiva del Departamento de Antioquia.
</t>
  </si>
  <si>
    <t xml:space="preserve">Zulma del campo Tabares Morales </t>
  </si>
  <si>
    <t xml:space="preserve">Apoyar las asesorias y asistencias tecnicas sobre la Politica Nacional de Salud Sexual y Reproductiva </t>
  </si>
  <si>
    <t xml:space="preserve">Apoyar la gestión de vigilancia en Salud Pública, Asesoría, Asistencia Técnica, de  la  Salud Sexual y Reproductiva del Departamento de Antioquia
</t>
  </si>
  <si>
    <t>Suministro de preservativos masculinos y femeninos.</t>
  </si>
  <si>
    <t xml:space="preserve">1 mes </t>
  </si>
  <si>
    <t xml:space="preserve">Asesoria y asistencia tecnica, vigilancia epidemiologica,  campaña IEC VIH  , Gestion de insumos </t>
  </si>
  <si>
    <t xml:space="preserve"> Suministrar kits de pruebas rapidas para vih y sifilis, para los talleres de entrenamiento en prueba rapida en las subregiones</t>
  </si>
  <si>
    <t xml:space="preserve">Tasa de mortalidad general, Razón de mortalidad materna por causas directas,  Incidencia de  VIH/SIDA, Implementación de la estrategia de maternidad segura y prevención del aborto inseguro en los municipios ,  Servicios en Salud Amigables implementados para Adolescentes y Jóvenes. Estrategia de información, educación y comunicación para la prevención basada en información correcta sobre la situación de VIH/SIDA y comportamientos de riesgo en los municipios </t>
  </si>
  <si>
    <t>Suministro de Leche maternizada, para evitar transmisión vertical de VIH.</t>
  </si>
  <si>
    <t xml:space="preserve"> Incidencia de  VIH/SIDA</t>
  </si>
  <si>
    <t xml:space="preserve">Tasa de mortalidad general, Incidencia de  VIH/SIDA, Implementación de la estrategia de maternidad segura y prevención del aborto inseguro en los municipios </t>
  </si>
  <si>
    <t xml:space="preserve">Asesoria y asistencia tecnica, viglancia epidemiologiac y gestion de insumos </t>
  </si>
  <si>
    <t>Contratación Directa</t>
  </si>
  <si>
    <t>Luz Myriam Cano Velásquez</t>
  </si>
  <si>
    <t>luzmyriam.cano@antioquia.gov.co</t>
  </si>
  <si>
    <t>Mortalidad General</t>
  </si>
  <si>
    <t>Protección al desarrollo integral de los niños y niñas del Todo El Departamento, Antioquia, Occidente</t>
  </si>
  <si>
    <t>07-0078001</t>
  </si>
  <si>
    <t>Mortalidad en menores de 1 año y en menores de 5 años</t>
  </si>
  <si>
    <t>Asesoría y Asistencia Técnica y Vigilancia Epidemiológica de los eventos de interés en la infancia</t>
  </si>
  <si>
    <t>Técnica, administrativa y financiera</t>
  </si>
  <si>
    <t xml:space="preserve">Apoyar las asesorias y asistencias tecnicas sobre la Atención Integral a la Infancia. </t>
  </si>
  <si>
    <t xml:space="preserve">Mortalidad en menores de un año, Mortalidad en menores de cinco años, Implementacion del Plan de los Mil Primeros Días, Implementacion de la Estrategia Atencion Integral a la Primera Infancia </t>
  </si>
  <si>
    <t xml:space="preserve"> Protección al desarrollo integral de los niños y niñas del Todo El Departamento, Antioquia, Occidente</t>
  </si>
  <si>
    <t>07-0078</t>
  </si>
  <si>
    <t>Realizar actividades para resaltar los talentos y capacidades de las personas con discapacidad</t>
  </si>
  <si>
    <t>Jaime Humberto Vargas</t>
  </si>
  <si>
    <t>profesional universitario</t>
  </si>
  <si>
    <t>3839876</t>
  </si>
  <si>
    <t>jaime.vargas@antioquia.gov.co</t>
  </si>
  <si>
    <t>Población en Situación de Discapacidad</t>
  </si>
  <si>
    <t>Política pública implementada de personas en situación de discapacidad</t>
  </si>
  <si>
    <t>01-0040003</t>
  </si>
  <si>
    <t>Política Pública de Discapacidad</t>
  </si>
  <si>
    <t xml:space="preserve">Publicidad. Asistencia a Seminario. Reconocimientos en especie a personas con discapacidad. Asistencia a Actividad artística. Apoyo logístico para evento de celebración día de las personas con Discapacidad y para asistencia a las actividades mencionadas. </t>
  </si>
  <si>
    <t>Apoyar la Asesoria y Asistencia Técnica a los en la Políltica Pública de Discapacidad y al comité departamental de discapacidad</t>
  </si>
  <si>
    <t>3839877</t>
  </si>
  <si>
    <t>01-0040001</t>
  </si>
  <si>
    <t>Política Pública de Discapacidad
Registro de Localización y Caracteriación de Personas con Discapacidad</t>
  </si>
  <si>
    <t>Prestación de servicios de asesoria y asistencia técnica en política pública de discapacidad</t>
  </si>
  <si>
    <t>Fortalecer la gestión municipal de los Programas Control de Tuberculosis, Eliminación de Lepra, Control de Infección Respiratoria Aguda  y Programa Ampliado de Inmunizaciones</t>
  </si>
  <si>
    <t>Solicitadas</t>
  </si>
  <si>
    <t>Marcela Arrubla Villa</t>
  </si>
  <si>
    <t>profesional Universitaria</t>
  </si>
  <si>
    <t>3839882</t>
  </si>
  <si>
    <t>marcela.arrubla@antioquia.gov.co</t>
  </si>
  <si>
    <t>Coberturas de triple viral en niños de 1 año de edad.</t>
  </si>
  <si>
    <t>Fortalecimiento del PAI en los componentes de vacunación,vigilancia epidemiologica de inmunoprevenibles, tuberculosis y lepra en los actores del SGSSS Todo El Departamento, Antioquia, Occidente</t>
  </si>
  <si>
    <t>01-0036</t>
  </si>
  <si>
    <t>Actores asesorados y Acciones de vigilancia SP</t>
  </si>
  <si>
    <t xml:space="preserve">Asesoría para competencias PAI y otras. Vigilancia SP PAI y otras. Gestionar insumos PAI y otras. </t>
  </si>
  <si>
    <t>Realizar la consolidación, análisis y gestión de la información e insumos requeridos en el Programa Ampliado de Inmunizaciones</t>
  </si>
  <si>
    <t>Apoyar la estrategia de Atención Primaria en Salud fortaleciendo los entornos saludables</t>
  </si>
  <si>
    <t>Martha Morant</t>
  </si>
  <si>
    <t>martha.morant@antioquia.gov.co</t>
  </si>
  <si>
    <t>Conmunicipios financiados para concurrencia para fortalecimiento a la estrategia APS</t>
  </si>
  <si>
    <t>Fortalecimiento de la estrategia de Atención Primaria en salud-renovada con enfoque integral Todo El Departamento, Antioquia, Occidente.</t>
  </si>
  <si>
    <t>01-0046</t>
  </si>
  <si>
    <t>Fortalecer el desarrollo de la estrategia de Atención Primaria en Salud y Entornos Saludables en el departamento de Antioquia</t>
  </si>
  <si>
    <t>Caracterización de diferentes entornos para definir los factores protectores y de riesgo de la comunidad</t>
  </si>
  <si>
    <t>Apoyar la difusión e implementación de la Politica Pública de Envecimiento humano y Vejez en el Departamento de Antioquia</t>
  </si>
  <si>
    <t>Monica María Vanegas Giraldo</t>
  </si>
  <si>
    <t>personasmayores@antioquia.gov.co</t>
  </si>
  <si>
    <t>Adopción efectiva y seguimiento de poliíticas públicas de envejecimiento humano y vejez en los municipios del Departamento de Antioquia</t>
  </si>
  <si>
    <t xml:space="preserve"> Protección del Envejecimiento y Vejez , Antioquia, Occidente</t>
  </si>
  <si>
    <t xml:space="preserve"> 07-0077</t>
  </si>
  <si>
    <t>Número de Municipios con adopción efectiva y seguimiento de las políticas públicas de envejecimiento humano y vejez</t>
  </si>
  <si>
    <t>Asesoría y asistencia técnica a los cabildos de adultos mayores de los municipios del departamento, coordinadores gerontológicos, red de cabildoas y comité gerontológico departamental</t>
  </si>
  <si>
    <t>Fortalecer la gestión de las Instituciones prestadoras de servicios de salud para prevención y Control de las Infecciones Asociadas a la Atención en Salud</t>
  </si>
  <si>
    <t>Omaira Marzola</t>
  </si>
  <si>
    <t>3835175</t>
  </si>
  <si>
    <t>dmarzolam@antioquia.gov.co</t>
  </si>
  <si>
    <t>Acciones de vigilancia en salud publica</t>
  </si>
  <si>
    <t>Fortalecimiento de la gestión de las enfermedades inmunoprevenibles, Emergentes, Reemergentes y Desatendidas en Todo El Departamento Antioquia.</t>
  </si>
  <si>
    <t>Fortalecer las actividades de promoción y control de las IAAS contribuyendo a la disminución de las mismas</t>
  </si>
  <si>
    <t>Asesoría y asistencia técnica, seguimiento a planes de mejora, realización de diagnósticos iniciales y finales, convocatorias educativas</t>
  </si>
  <si>
    <t>Omaira Marzola Muentes</t>
  </si>
  <si>
    <t>Prestar servicios como TECNICO AERONAUTICO para las aeronves de propiedad del Departamento de Antioquia – SSSA.</t>
  </si>
  <si>
    <t>Destinacion Especifica</t>
  </si>
  <si>
    <t>Carlos Eduardo Guerra Sua</t>
  </si>
  <si>
    <t xml:space="preserve">Piloto de Aviación </t>
  </si>
  <si>
    <t>carlos.guerrasua@antioquia.gov.co</t>
  </si>
  <si>
    <t>Poblacion de dificil acceso atendidas a traves del brigadas de salud del programa aereo de salud</t>
  </si>
  <si>
    <t>Prestacion de servicios de baja complejidad a la poblacion de dificil acceso en todo el Departamento de Antioquia</t>
  </si>
  <si>
    <t>01-0035</t>
  </si>
  <si>
    <t>Número de poblacion pobre vulnerable y de dificil acceso del Departamento atendida</t>
  </si>
  <si>
    <t>Prestacion de servicios de salud</t>
  </si>
  <si>
    <t>Alejadro Melo Estrada</t>
  </si>
  <si>
    <t>técnica</t>
  </si>
  <si>
    <t xml:space="preserve">Permitir  el uso y goce  en calidad de arrendamiento del Hangar 71 del Aeropuerto Olaya Herrera  del municipio de  Medellín.  </t>
  </si>
  <si>
    <t>AIRPLAN</t>
  </si>
  <si>
    <t>En Ejecución</t>
  </si>
  <si>
    <t>Entregar a título de compra venta cuatro  tarjetas para los telefonos satelitales  del Programa aéreo de salud -SSSA.</t>
  </si>
  <si>
    <t>15 dias</t>
  </si>
  <si>
    <t>Juan David Escobar  R</t>
  </si>
  <si>
    <t>Entregar a título de compra venta, insumos y material médico quirúrgico para la adecuada prestación de los servicios que se realizan a través del Programa Aéreo de Salud-SSSA</t>
  </si>
  <si>
    <t xml:space="preserve">901215002 - 781115002 </t>
  </si>
  <si>
    <t>Realizar entrenamiento recurrente para piloto autonomo en simulador para el avión Cessna Caravan 208B con avionica Garmin 1000.</t>
  </si>
  <si>
    <t>A.2.4.7  1116  0-OI2611  241110900  013101001</t>
  </si>
  <si>
    <t>Luis Alejandro Rivera Arango</t>
  </si>
  <si>
    <t>Realizar acciones de asesoría, asistencia técnica, inspección y vigilancia a los actores del sistema, para el desarrollo del plan territorial de salud pública enmarcado en el Plan decenal de salud Pública y el Plan de desarrollo departamental, en los 125 municipios del Departamento de Antioquia</t>
  </si>
  <si>
    <t xml:space="preserve">SGP; rentas cedidas, </t>
  </si>
  <si>
    <t>Samir Alonso Murillo Palacios</t>
  </si>
  <si>
    <t>Director de Asuntos Legales</t>
  </si>
  <si>
    <t>samir.murillo@antioquia.gov.co</t>
  </si>
  <si>
    <t>Salud Ambiental, Salud Pública, Fortalecimiento de la Autoridad Sanitaria, Población en Situación de Discapacidad</t>
  </si>
  <si>
    <t>Inspección y vigilancia a las Direcciones Locales de Salud, Empresas Administradoras de Planes de Beneficios y Prestadores de Servicios de Salud , Población Pobre No Afiliada atendida en salud con recursos a cargo del Departamento</t>
  </si>
  <si>
    <t>Involucre varios proyectos de la SSSA</t>
  </si>
  <si>
    <t>01-0028, 10-0031, 10-0029, 01-0045, 01-0037, 01-2724- 01-2299, 01-0040, 07-0056, 23-0010, 01-0035, 01-0039, 01-0030, 01-0019, 01-0020, 07-0078, 01-0027, 01-0032, 01-0041</t>
  </si>
  <si>
    <t>Todas las metas de producto</t>
  </si>
  <si>
    <t>Acciones de asesoría y asistencia Técnica</t>
  </si>
  <si>
    <t>Directores Administrativos SSSA</t>
  </si>
  <si>
    <t>Técnica
Jurídica
Administrativa
Contable y/o Financiera</t>
  </si>
  <si>
    <t>41121807
41122409
41113319</t>
  </si>
  <si>
    <t>Adquirir reactivos y accesorios para la determinacion de caracteristicas fisicoquimicas en aguas de consumo humano y uso recreativo</t>
  </si>
  <si>
    <t>Alexander Aristizábal Solis y Fredy Briceño</t>
  </si>
  <si>
    <t>(4) 3839861 - 3839874</t>
  </si>
  <si>
    <t>alexander.aristizabal@antioquia.gov.co, fredy.briceno@antioquia.gov.co</t>
  </si>
  <si>
    <t>Salud Ambiental</t>
  </si>
  <si>
    <t>Muestras analizadas para evaluar el Índice de Riesgo de la Calidad del Agua para Consumo Humano (IRCA)</t>
  </si>
  <si>
    <t>Fortalecimiento de la inspección, vigilancia y control de la calidad del agua para
consumo humano y uso recreativo Todo El Departamento, Antioquia, Occidente</t>
  </si>
  <si>
    <t>03-0009</t>
  </si>
  <si>
    <t>Mejorar lacondiciones ambientales de salud de la población Antioqueña</t>
  </si>
  <si>
    <t>Análisis de calidad del agua</t>
  </si>
  <si>
    <t>John William Tabares Morales</t>
  </si>
  <si>
    <t>Adquirir reactivos Colilert, Pseudolert, insumos y mantenimiento del equipo del Laboratorio Departamental de Salud Pública</t>
  </si>
  <si>
    <t>83101503</t>
  </si>
  <si>
    <t>Prestar el servicio de análisis microbiológico y fisicoquímico en aguas de consumo humano y uso recreativo y a diferentes sustancias de interés sanitario que comprometen la salud pública, de los Municipios de las subregiones de Norte, Nordeste, Magdalena Medio y Valle de Aburra del Departamento de Antioquia.</t>
  </si>
  <si>
    <t>Prestar el servicio de análisis microbiológico y fisicoquímico en aguas de consumo humano y uso recreativo y a diferentes sustancias de interés sanitario que comprometen la salud pública, de los Municipios de la subregión de Oriente.</t>
  </si>
  <si>
    <t>Prestar el servicio de análisis microbiológico y fisicoquímico en aguas de consumo humano y uso recreativo y a diferentes sustancias de interés sanitario que comprometen la salud pública, de los Municipios de la subregión de Urabá.</t>
  </si>
  <si>
    <t xml:space="preserve">Prestar el servicio de análisis microbiológico y fisicoquímico en aguas de consumo humano y uso recreativo y a diferentes sustancias de interés sanitario que comprometen la salud pública, de los Municipios de las subregiones de  Occidente, Suroeste, Bajo Cauca del Departamento de Antioquia.
Lo anterior para el cubrimiento del 100 % de los sistemas de acueductos urbanos  y rurales (112) y las piscinas de uso colectivo (81) de los municipios que se detallan en el ítem de especificaciones técnicas
</t>
  </si>
  <si>
    <t>80101708</t>
  </si>
  <si>
    <t>Actividades de vigilancia por intoxicación por mercurio</t>
  </si>
  <si>
    <t>Fortalecimiento de la Vigilancia epidemiologica, prevención y control de las
intoxicaciones por sustancias químicas en el Departamento de Antioquia</t>
  </si>
  <si>
    <t xml:space="preserve"> 01-0026</t>
  </si>
  <si>
    <t>Fomento uso seguro de sustan qcas</t>
  </si>
  <si>
    <t>Rosendo Eliecer Orozco C.</t>
  </si>
  <si>
    <t>Actividades de vigilancia por intoxicación con plaguicidas</t>
  </si>
  <si>
    <t>85111509 - 70122006</t>
  </si>
  <si>
    <t>Suministrar los insumos necesarios para realizar jornadas de vacunación antirrábica de caninos y felinos en el departamento de Antioquia</t>
  </si>
  <si>
    <t xml:space="preserve"> Fortalecimiento de la gestión integral de las zoonosis Todo El Departamento, Antioquia,
Occidente
Antioquia, Occidente</t>
  </si>
  <si>
    <t>01-0023</t>
  </si>
  <si>
    <t>vacunacion caninos y felinos</t>
  </si>
  <si>
    <t>Iván de Jesús Ruiz Monsalve</t>
  </si>
  <si>
    <t>85111509</t>
  </si>
  <si>
    <t>Contratar un Operador de la Unidad Móvil Quirúrgica Veterinaria (Animóvil), para ejecutar  el programa de control natal en la población canina y felina de los municipios del Departamento de Antioquia</t>
  </si>
  <si>
    <t>Esterilización de caninos y felinos</t>
  </si>
  <si>
    <t>Realizar los análisis de laboratorio para el diagnóstico de la rabia en cerebros caninos, felinos y quirópteros tomados en el Departamento de Antioquia, y realizar pruebas especiales de laboratorio para otros eventos zoonóticos</t>
  </si>
  <si>
    <t>Vigilancia Activa de  la rabia</t>
  </si>
  <si>
    <t>Censo canino felino departamental</t>
  </si>
  <si>
    <t>Alexander Aristizábal Solis y Fredy Briceño Herrera</t>
  </si>
  <si>
    <t>01-0024</t>
  </si>
  <si>
    <t>Intervencion de eventos zoonoticos</t>
  </si>
  <si>
    <t xml:space="preserve">Foros regionales de zoonosis </t>
  </si>
  <si>
    <t xml:space="preserve">Congreso latioamericano de Rickettsiosis </t>
  </si>
  <si>
    <t>Apoyar la Inspección y Vigilancia de la Gestión Interna de Residuos Hospitalarios en establecimientos prestadores de servicios de salud y otras actividades  y la vigilancia de la calidad de agua de conusmo humano del Departamento en los municipios categorías 4, 5 y 6</t>
  </si>
  <si>
    <t xml:space="preserve">  Desarrollo de la IVC de la gestión interna de residuos hospitalarios y similares en
establecimientos generadores Todo El Departamento, Antioquia, Occidente</t>
  </si>
  <si>
    <t>Verificación GIRHS-Establecim Generad</t>
  </si>
  <si>
    <t>Carlos Samuel Osorio Céspedes</t>
  </si>
  <si>
    <t>76121901</t>
  </si>
  <si>
    <t>Recolectar, transportar y tratar por incineración, estabilización y/o desnaturalización residuos peligrosos producto de actividades de la SSSA</t>
  </si>
  <si>
    <t>85131700 - 85131708</t>
  </si>
  <si>
    <t>Investigacion efectividad metodos de control  Aedes Aegypti</t>
  </si>
  <si>
    <t>Mortalidad por dengue</t>
  </si>
  <si>
    <t>Prevención y Promoción de las enfermedades transmitidas por vectores, EGI Todo El Departamento, Antioquia, Occidente</t>
  </si>
  <si>
    <t>01-0021</t>
  </si>
  <si>
    <t>Contribuir en el mejoramiento de las condiciones de salud pública de la población antioqueña,
a través de estrategias de Atención Primaria en Salud.</t>
  </si>
  <si>
    <t>Fumigación ETV,medidas barrera,intervención de criaderos</t>
  </si>
  <si>
    <t>Luis Armando Galeano M.</t>
  </si>
  <si>
    <t>85161503 - 81101706</t>
  </si>
  <si>
    <t>Realizar el mantenimiento preventivo y reparación de los microscopios de la Red de Microscopia de Antioquia y estereoscopios de entomología</t>
  </si>
  <si>
    <t>41121800 - 42182805 - 42181500 - 42131601</t>
  </si>
  <si>
    <t>Artículos de vidrio o plástico y suministros generales de laboratorio - Básculas de piso para pacientes - Evaluación diagnóstica y productos de examen de uso general - Delantales o petos para personal médico</t>
  </si>
  <si>
    <t>51140000 - 51212209</t>
  </si>
  <si>
    <t xml:space="preserve">Adquisición de Medicamentos Monopolio del Estado </t>
  </si>
  <si>
    <t>Fortalecimiento de la vigilancia sanitaria de la calidad de los medicamentos y afines
Todo El Departamento, Antioquia, Occidente</t>
  </si>
  <si>
    <t>01-0020</t>
  </si>
  <si>
    <t>Fondo Rotatorio Estupefacientes</t>
  </si>
  <si>
    <t>Paola Andrea Gómez</t>
  </si>
  <si>
    <t>82121503</t>
  </si>
  <si>
    <t>Adquisición de recetarios oficiales</t>
  </si>
  <si>
    <t>Vigilancia sanitaria-Calidad Medicamen</t>
  </si>
  <si>
    <t>78101801 - 78101501</t>
  </si>
  <si>
    <t>Prestar servicios de transporte de Medicamentos Monopolio del Estado desde el Fondo Nacional de Estupefacientes Ubicado en Bogotá hasta el Fondo Rotatorio de Estupefacientes del departamento de Antioquia ubicado en Medellín.</t>
  </si>
  <si>
    <t>78101604</t>
  </si>
  <si>
    <t>Prestación de servicios de transporte terrestre automotor para apoyar la gestión de las dependencias  de la Gobernación - Secretaría Seccional de Salud y Protección Social</t>
  </si>
  <si>
    <t>Luis Carlos Gaviria G.</t>
  </si>
  <si>
    <t>Fortalecimiento de la Vigilancia Sanitaria en el uso de radiaciones y en la oferta de
servicios de seguridad y salud en el trabajo Todo El Departamento, Antioquia, Occidente</t>
  </si>
  <si>
    <t>01-0022</t>
  </si>
  <si>
    <t>Elaboración carnés protección Rx</t>
  </si>
  <si>
    <t>María Piedad Martinez Galeano</t>
  </si>
  <si>
    <t>71161202</t>
  </si>
  <si>
    <t>Arrendar inmueble que servirá como sede de trabajo para los funcionarios de la Dirección de Factores de Riesgo de la Secretaria Seccional de Salud y Protección Social de Antioquia en el municipio Turbo</t>
  </si>
  <si>
    <t xml:space="preserve"> Fortalecimiento de la prevención, vigilancia y control de los factores de riesgo
sanitarios, ambientales y del consumo Todo El Departamento, Antioquia, Occidente</t>
  </si>
  <si>
    <t>01-0030</t>
  </si>
  <si>
    <t>Planes Salud Ambiental-Gestión Proy</t>
  </si>
  <si>
    <t>Iván Darío Zea Carrasquilla</t>
  </si>
  <si>
    <t>93131703</t>
  </si>
  <si>
    <t>Realizar la investigacion cientifica del riesgo de las enfermedades transmitidas por vectores y ejecutar las medidas de intervencion para la prevención y control de los mismos en el departamento de Antioquia</t>
  </si>
  <si>
    <t>Por tramitar</t>
  </si>
  <si>
    <t>Arrendar área destinada para bodegaje, administración y custodia de equipos, plaguicidas e insumos, así como la destrucción de los envases y empaques</t>
  </si>
  <si>
    <t>55121802</t>
  </si>
  <si>
    <t>Elaborar y entregar carnets para los operadores de equipos de rayos X inscritos en la Secretaría Seccional de Salud y Protección Social de Antioquia</t>
  </si>
  <si>
    <t>Promoción de SO y Protección radiológica</t>
  </si>
  <si>
    <t>77101804 - 77101505 - 20121921</t>
  </si>
  <si>
    <t>Contratar la realización del control de calidad de equipos de rayos x y los niveles orientativos en las practicas radiologicas</t>
  </si>
  <si>
    <t>Control Calidad equipos de Rx  ESE-IPS</t>
  </si>
  <si>
    <t>Designar estudiantes de las universidades públicas para la realización de la p´ractica academica con el fin de brindar apoyo a la gestión del departamento de Antioquia y sus regiones durante el primer semestre del 2017</t>
  </si>
  <si>
    <t>78111500</t>
  </si>
  <si>
    <t>Adquisición de tiquetes aereos</t>
  </si>
  <si>
    <t>No</t>
  </si>
  <si>
    <t>03-0009 -   01-0026   -  01-0023  -  01-0024 - 01-0021   -  01-0020  -   01-0022   -  01-0030   -    01-0019</t>
  </si>
  <si>
    <t>01-0020 - 01-0022</t>
  </si>
  <si>
    <t>Realizar el mantenimiento preventivo y correctivo al  sistema de radiocomunciaciones  de la Secretaría Seccional de Salud y Protección Social de Antioquia</t>
  </si>
  <si>
    <t>Rentas Cedidas</t>
  </si>
  <si>
    <t>Luis Fernando Gallego Arango</t>
  </si>
  <si>
    <t>infraccionesmisionmedica@antioquia.gov.co</t>
  </si>
  <si>
    <t>SALUD PUBLICA</t>
  </si>
  <si>
    <t>Muertes por emergencias y desastres</t>
  </si>
  <si>
    <t>Mejoramiento de la capacidad de respuesta institucional en salud ante emergencias y desastres, para impactar la
mortalidad Medellín, Antioquia, Occidente</t>
  </si>
  <si>
    <t>23-0010</t>
  </si>
  <si>
    <t xml:space="preserve">*Gestión del riesgo de desastres
*Gestionar solicitudes servicios de salud
</t>
  </si>
  <si>
    <t>Alquiler de infraestructura para el sistema de radiocomunicacionesque incluye
espacio de 1x1 M2 en caseta, servicios públicos, espacio que ocupa la antena (diámetro) y la altura a la que se encuentra ubicada la misma, además del
servicio de internet.</t>
  </si>
  <si>
    <t xml:space="preserve">
*Gestión del riesgo de desastres
*Gestionar solicitudes servicios de salud
</t>
  </si>
  <si>
    <t>Prestar el servicio de transporte terrestre automotor para apoyar la gestión del CRUE de la Secretaría Seccional de Salud y Protección Social de Antioquia</t>
  </si>
  <si>
    <t>*Gestión del riesgo de desastres
*Asesoría y Asistecia Técnica
*Inspección y Vigilancia</t>
  </si>
  <si>
    <t>Suministrar tiquetes aéreos para garantizar el desplazamiento de los servidores  del CRUE de la Secretaria Seccional de Salud y Protección Social de Antioquia en comisión oficial y/ o eventos de capacitación</t>
  </si>
  <si>
    <t>Realizar el mantenimiento, soporte y actualización de los módulos de nómina SX Advanced, cartera financiera y el sistema de administración de muestras del Laboratorio Departamental de Salud Pública</t>
  </si>
  <si>
    <t>Patricia Elena Pamplona Amaya</t>
  </si>
  <si>
    <t xml:space="preserve">Profesional Especializada </t>
  </si>
  <si>
    <t>3839809</t>
  </si>
  <si>
    <t>patricia.pamplona@antioquia.gov.co</t>
  </si>
  <si>
    <t>Componentes de información implementados y mantenidos</t>
  </si>
  <si>
    <t>Fortalecer los componentes del sistema de información.</t>
  </si>
  <si>
    <t xml:space="preserve">Es contratación directa porque  es unico proponente dueño del software con derechos de  autor.
Viene de un contrato con adición y  prorroga con vigencias futuras 2017 hasta marzo. Se debe hacer un nuevo contrato hasta dicembre de 2017,  y se le deben  asignar   recursos del balance,  por lo tanto es continuo los 12 meses.
 La competencia es de la SSSPA por  los recursos comprometidos de SGP , pero se solicita aval de la Dirección de Informatica. 
</t>
  </si>
  <si>
    <t>Angela Jaramillo Blandón</t>
  </si>
  <si>
    <t>Tecnica</t>
  </si>
  <si>
    <t>Gestión de  identidades privilegiadas.</t>
  </si>
  <si>
    <t xml:space="preserve">Formulación del PETI y politicas informaticas. </t>
  </si>
  <si>
    <t>Fortalecer el gobierno y estrategia de TI.</t>
  </si>
  <si>
    <t>Contrato  competencia de la  Secretaria  de  Gestión Humana- Dirección de  Informatica, donde la SSSA tiene  participación,  enviado CDP y RPC.</t>
  </si>
  <si>
    <t>Responsable en la Dirección de Informática</t>
  </si>
  <si>
    <t>Responsable en la Secretaria General  para equipos y en la  Secretaria de  Gestión Humana y Desarrollo Organizacional -Dirección de Informatica para Servidores.</t>
  </si>
  <si>
    <t>Realizar diseño, diagramación, producción, edición y publicación virtual del Diagnóstico de la Situación de Salud y los Indicadores Básicos de Salud del Departamento de Antioquia actualizados al año 2016</t>
  </si>
  <si>
    <t xml:space="preserve">Profesinal Especializada </t>
  </si>
  <si>
    <t>Información publicada en anuario estadistico, pagina web y divulgación/publicacion sistuación de salud.</t>
  </si>
  <si>
    <t>Fortalecer el uso y apropiación de las TIC.</t>
  </si>
  <si>
    <t>Maria Gilma Cifuentes, Hellen Holguin Villa</t>
  </si>
  <si>
    <t>Prestar el servicio de apoyo logístico para brindar asesoría y asistencia técnica en el sistema de información de salud a las Direcciones Locales de Salud, Instituciones Prestadoras de Salud, y demás actores del Sistema General de Seguridad  Social en Salud del Departamento de Antioquia</t>
  </si>
  <si>
    <t>Claudia Marcela Ospina</t>
  </si>
  <si>
    <t xml:space="preserve">Actualización contrato de mantenimiento a software aplicativo  Aseguramiento-Prestación de Servicios_RIPS- CRAE/CRUE-Cuentas Medicas </t>
  </si>
  <si>
    <t>Es contratación directa porque  es unico proponente dueño del software con derechos de  autor.</t>
  </si>
  <si>
    <t>Jaime Jimenez Lotero, Angela Jaramillo Blandon</t>
  </si>
  <si>
    <t xml:space="preserve">TALENTO  HUMANO </t>
  </si>
  <si>
    <t xml:space="preserve">12 meses </t>
  </si>
  <si>
    <t>01-00345</t>
  </si>
  <si>
    <t>Componentes para Mantener la funcionabilidad  y  sostenibilidad de  la Plataforma Tecnológica Implementados.</t>
  </si>
  <si>
    <t>Renovación del Plan Anual de Mantenimiento del Software Estadístico SPSS</t>
  </si>
  <si>
    <t>Responsable en  la  Secretaria de  Gestión Humana y Desarrollo Organizacional -Dirección de Informatica.</t>
  </si>
  <si>
    <t>Tecnica.</t>
  </si>
  <si>
    <t>Articular esfuerzos para la implementación del Plan Estratégico Sectorial del Mercurio</t>
  </si>
  <si>
    <t>Canon superficiario</t>
  </si>
  <si>
    <t>Juan Carlos Buitrago Botero</t>
  </si>
  <si>
    <t>P.U.</t>
  </si>
  <si>
    <t xml:space="preserve">juan.buitrago@antioquia.gov.co </t>
  </si>
  <si>
    <t>Minería en armonía con el medio ambiente</t>
  </si>
  <si>
    <t>Acompañamiento a estrategias dirigidas a plantas de beneficio y transformación para eliminación o reducción del consumo de mercurio realizadas</t>
  </si>
  <si>
    <t>Fortalecimiento MINERIA EN ARMONIA CON EL MEDIO AMBIENTE Todo El
Departamento, Antioquia, Occidente</t>
  </si>
  <si>
    <t>15-0001</t>
  </si>
  <si>
    <t>Recuperar áreas deterioradas por minería</t>
  </si>
  <si>
    <t>Tipo B2</t>
  </si>
  <si>
    <t>Tecnica, Administrativa, Financiera y Jurídica</t>
  </si>
  <si>
    <t>Formulación de lineamientos generales para la implementación de Zonas Industriales Mineras en el Departamento de Antioquia</t>
  </si>
  <si>
    <t>Victor maunel Aguirre del Valle</t>
  </si>
  <si>
    <t>victor.aguirre@antioquia.gov.co</t>
  </si>
  <si>
    <t>Lineamientos para la creación de zonas industriales en los municipios de tradición minera en Antioquia</t>
  </si>
  <si>
    <t>Lineamientos para la creación de zonas industriales mineras Formulados</t>
  </si>
  <si>
    <t>15-0024</t>
  </si>
  <si>
    <t>34040201,           340402</t>
  </si>
  <si>
    <t>Lineamientos zonas mineras,     socialización lineamientos zonas mineras</t>
  </si>
  <si>
    <t>Tipo C</t>
  </si>
  <si>
    <t>77111600; 77111603</t>
  </si>
  <si>
    <t>Promoción a la recuperación de áreas degradadas por la actividad minera y al cuidado de fuentes hídricas en zonas de influencia minera</t>
  </si>
  <si>
    <t>Acompañamiento a estrategias dirigidas a la recuperación de áreas deterioradas por la actividad minera realizadas.</t>
  </si>
  <si>
    <t>90121502; 78111502</t>
  </si>
  <si>
    <t>Suministro de tiquetes aéreos nacionales e internacionales para el desplazamiento de funcionarios adscritos a la Secretaría de Minas en cumplimiento de sus funciones</t>
  </si>
  <si>
    <t>ICLD</t>
  </si>
  <si>
    <t>Carlos Andrés Avendaño Arboleda</t>
  </si>
  <si>
    <t>carlos,avendano@antioquia.gov.co</t>
  </si>
  <si>
    <t>Mejorar la productividad y la competitividad del sector minero del Departamento con responsabilidad ambiental y social</t>
  </si>
  <si>
    <t>Unidades mineras con mejoramiento a la productividad y la competitividad de la minería del Departamento</t>
  </si>
  <si>
    <t>Fortalecimiento MINERIA BIEN HECHA PARA EL DESARROLLO DE ANTIOQUIA
Todo El Departamento, Antioquia, Occidente</t>
  </si>
  <si>
    <t>15-0023</t>
  </si>
  <si>
    <t>Mejor. productividad y competitividad</t>
  </si>
  <si>
    <t>Prestación de servicios logísticos para la realización y apoyo de eventos para la asesoría y asistencia técnica en temas técnicos, empresariales, legales y ambientales referentes al ejercicio de la minería (Foros y capacitaciones). De acuerdo al direccionamiento de la Oficina de Comunicaciones de la Gobernación de Antioquia</t>
  </si>
  <si>
    <t>carlos, avendano@antioquia.gov.co</t>
  </si>
  <si>
    <t>Desarrollo e implementación de la estrategia comunicacional de la Secretaría de Minas, de acuerdo al direccionamiento de la Oficina de Comunicaciones de la Gobernación de Antioquia</t>
  </si>
  <si>
    <t>Cesar Lema Botero</t>
  </si>
  <si>
    <t>cesar.lema@antioquia.gov.co</t>
  </si>
  <si>
    <t>Buenas practicas mineras (Formalización Minera)</t>
  </si>
  <si>
    <t>juan.buitrago@antioquia.gov.co</t>
  </si>
  <si>
    <t>Articular esfuerzos que conlleven a solucionar conflictos sociales, técnicos y económicos en el Departamento de Antioquia RSE</t>
  </si>
  <si>
    <t>Sullelly  Barrientos Cibajas</t>
  </si>
  <si>
    <t>sulelly.barrientos@antioquia.gov.co</t>
  </si>
  <si>
    <t>Vinculación de la Secretaría de Minas a las estrategias Departamentales de atención a población vulnerable, infancia y adolescencia, indigena y afrodescendientes, que tienen asentamiento en las zonas mineras del Departamento de Antioquia RSE</t>
  </si>
  <si>
    <t xml:space="preserve">Asesoría y capacitación para actores mineros  territoriales mediante la entrega de un taller teorico practico, con la aplicación de una plataforma tecnológica </t>
  </si>
  <si>
    <t>Adquisición de equipos para el mejoramiento de las funciones delegadas,  centro de cobro persuasivo y relacionamiento según equipos necesarios para el desarrrollo de esta actividad.</t>
  </si>
  <si>
    <t>Selección Abreviada - Adquisición en Bolsa de Productos</t>
  </si>
  <si>
    <t>%2 de regalías para el funcionamiento de fiscalización minera</t>
  </si>
  <si>
    <t>Dora Elena Balvin Agudelo</t>
  </si>
  <si>
    <t>Directora de Fiscaluización  Minera</t>
  </si>
  <si>
    <t>dora.balvin@antioquia.gov.co</t>
  </si>
  <si>
    <t>Monitoreo y seguimiento de la actividad minera en el Departamento de Antioquia</t>
  </si>
  <si>
    <t>80111604; 80111607</t>
  </si>
  <si>
    <t>Articular esfuerzos para el cumplimiento de las funciones de fiscalización minera integral, evaluación, control y seguimiento de los títulos mineros ubicados en jurisdicción del departamento de Antiquia.</t>
  </si>
  <si>
    <t>Monitoreo y seguimiento</t>
  </si>
  <si>
    <t>81112005; 80161500</t>
  </si>
  <si>
    <t>Contratar los procesos que permitan la clasificación documental, administración de archivo y digitalización certificada de expedientes, de acuerdo con los lineamientos de la Agencia Nacional de Minería</t>
  </si>
  <si>
    <t>Mauricio Gómez Florez</t>
  </si>
  <si>
    <t>Director de Titulación Minera</t>
  </si>
  <si>
    <t>mauricio.gomez@antioquia.gov.co</t>
  </si>
  <si>
    <t>80101604; 81102000</t>
  </si>
  <si>
    <t>Mejoramiento de las condiciones de seguridad y productividad en unidades mineras del Departamento</t>
  </si>
  <si>
    <t>80101604; 71101606; 80101600; 80101510</t>
  </si>
  <si>
    <t>Cierre de minas e implementaciones de acciones priorizadas para la prevención de riesgos asocaidos a esto.</t>
  </si>
  <si>
    <t>Acompañamiento a estrategias dirigidas a Unidades Productivas Mineras para seguimiento a la implementación del plan de cierre y abandono realizadas.</t>
  </si>
  <si>
    <t>Acompañiento a cierre de minas</t>
  </si>
  <si>
    <t>Articular esfuerzos para el cumplimiento de las funciones de titulación minera en el departamento de Antiquia.</t>
  </si>
  <si>
    <t>Martha Luz Eusse Llanos</t>
  </si>
  <si>
    <t>martha.eusse@antioquia.gov.co</t>
  </si>
  <si>
    <t>Titulación y formalización minera</t>
  </si>
  <si>
    <t>Minas Amparadas con Título Minero</t>
  </si>
  <si>
    <t>Articular esfuerzos para dar cumplimiento a los Amparos Administrativos en jurisdicción del departamento de Antiquia.</t>
  </si>
  <si>
    <t>Yocasta Palacios Giraldo</t>
  </si>
  <si>
    <t xml:space="preserve"> yocasta.palacios@antioquia.gov. Co</t>
  </si>
  <si>
    <t>Desarrollo de actividades que promuevan a Antioquia como destino de Inversión Minera.</t>
  </si>
  <si>
    <t>Tipo A2</t>
  </si>
  <si>
    <t>Consecución y adecuación de espacios requeridos para el cumplimiento de las funciones de seguimiento y control de la Fiscalización Minera.</t>
  </si>
  <si>
    <t>Suscripción y soporte al servicio de Upgrade Analytics - client server ACL</t>
  </si>
  <si>
    <t>John jairo Monsalve Rendón</t>
  </si>
  <si>
    <t>Profesional Especializado</t>
  </si>
  <si>
    <t>3838109</t>
  </si>
  <si>
    <t xml:space="preserve">john.monsalve@antioquia.gov.co </t>
  </si>
  <si>
    <t>Transparencia y lucha frontal contra la corrupción</t>
  </si>
  <si>
    <t>Cumplimiento del plan de Transparencia y lucha contra la corrupción. Plasmadas en dos auditorías con el uso de ACL</t>
  </si>
  <si>
    <t>Implementación de las mejoras, a partir de las auditorías con el uso de ACL</t>
  </si>
  <si>
    <t>Auditorias con ACL</t>
  </si>
  <si>
    <t>Contar con Herramienta tecnologica, software ACL analytics y ACL exchange</t>
  </si>
  <si>
    <t>Juan carlos Cortés Gómez</t>
  </si>
  <si>
    <t>Supervisión C</t>
  </si>
  <si>
    <t>Servicio de suscripción de ACL analytcs, exchange ACL y direct link para SAP</t>
  </si>
  <si>
    <t>12 mese</t>
  </si>
  <si>
    <t>Contar con Herramienta tecnologica, software ACL analytics y ACL exchang</t>
  </si>
  <si>
    <t>Diagnóstico para el desarrollo y avance de  la implementación de la Cultura del Control</t>
  </si>
  <si>
    <t>Cumplimiento del plan de Transárencia y lucha contra la corrupción.</t>
  </si>
  <si>
    <t>Diagnóstico del estado de la Cultura del Control</t>
  </si>
  <si>
    <t>Diagnostico</t>
  </si>
  <si>
    <t>Prestación de Servicios como apoyo en el cierre de brechas para la Certificación del Procedimiento Auditor bajo normas Internacionales de Auditoría</t>
  </si>
  <si>
    <t>Jorge Cañas Giraldo</t>
  </si>
  <si>
    <t>3838659</t>
  </si>
  <si>
    <t>jorge.canass@antioquia.gov.co</t>
  </si>
  <si>
    <t>Certificación del Proceso  Evaluación Independiente y Cultura del Control bajo Normas Internacionales</t>
  </si>
  <si>
    <t xml:space="preserve">Diagnóstico Primera fase de cierre de brechas 
Inicio del proceso de certificación </t>
  </si>
  <si>
    <t>Campaña y encuentro internacional de lucha contra la corrupción</t>
  </si>
  <si>
    <t>Viaticos y Gastos de Viaje</t>
  </si>
  <si>
    <t>Traslado CDP</t>
  </si>
  <si>
    <t xml:space="preserve">Recursos propios </t>
  </si>
  <si>
    <t>Alexander Ortega Pimienta</t>
  </si>
  <si>
    <t>alexander.ortega@antioquia.gov.co</t>
  </si>
  <si>
    <t>Tiquetes aéreos</t>
  </si>
  <si>
    <t>Compra tiquetes aéreos</t>
  </si>
  <si>
    <t xml:space="preserve">PRESTACION DE SERVICIOS DE MANTENIMIENTO INTEGRAL, SUMINISTRO DE CONSUMIBLES Y REPUESTOS PARA PLOTTER, ESCANER, IMPRESORAS Y MULTIFUNCIONAL PROPIEDAD DEL DEPARTAMENTO DE ANTIOQUIA Y SUS SEDES EXTERNAS. </t>
  </si>
  <si>
    <t>JUAN CARLOS ARANGO RAMÍREZ</t>
  </si>
  <si>
    <t>Profesional Universitario (Logístico)</t>
  </si>
  <si>
    <t>3839370</t>
  </si>
  <si>
    <t>juan.arango@antioquia.gov.co</t>
  </si>
  <si>
    <t>MARIA INES OCHOA GARCIA</t>
  </si>
  <si>
    <t>SUPERVISIÓN TÉCNICA, JURIDICA, ADMINISTRATIVA Y FINANCIERA</t>
  </si>
  <si>
    <t>ADQUISICION DE ELECTRODOMÉSTICOS PARA LAS DIFERENTES DEPENDENCIAS DE LA GOBERNACIÓN DE ANTIOQUIA Y SEDES EXTERNAS</t>
  </si>
  <si>
    <t>Modernización de la infraestructura física, bienes muebles, parque automotor y sistema integrado de seguridad</t>
  </si>
  <si>
    <t>Cumplimiento del plan de modernización de la infraestructura física, incluida las adecuaciones de seguridad</t>
  </si>
  <si>
    <t>Mejorar y modernizar la infraestructura física, adquisición de bienes muebles con tecnología amigable al medio ambiente</t>
  </si>
  <si>
    <t>Compra de bienes muebles</t>
  </si>
  <si>
    <t>Adquisión de bienes muebles</t>
  </si>
  <si>
    <t>SUMINISTRO DE CAFÉ ESPECIAL PARA EL CONSUMO DE SERVIDORES PUBLICOS QUE LABORAN  EN EL CENTRO ADMINISTRATIVO DEPARTAMENTAL (CAD) Y SUS SEDES EXTERNAS.</t>
  </si>
  <si>
    <t>MARÍA INÉS OCHOA GARCIA</t>
  </si>
  <si>
    <t>SUMAR ESFUERZOS PARA CAPACITAR A LOS ALCALDES Y CONCEJALES DE ANTIOQUIA EN TEMAS RELACIONADOS CON LA NORMATIVIDAD DEL REGIMEN MUNICIPAL</t>
  </si>
  <si>
    <t>GUSTAVO RESTREPO GUZMAN</t>
  </si>
  <si>
    <t>LOGISTICA PARA EVENTOS DE CAPACITACIÓN A ESAL</t>
  </si>
  <si>
    <t>Fortalecimiento de las entidades sin ánimo de lucro y entes territoriales</t>
  </si>
  <si>
    <t>Entidades sin ánimo de lucro capacitadas para cumplir el objeto social</t>
  </si>
  <si>
    <t>Realización de talleres ESAP en las 9 subregiones</t>
  </si>
  <si>
    <t>Traslado</t>
  </si>
  <si>
    <t>SERVICIO DE PLATAFORMA WEB PARA LA REALIZACIÓN DE LAS SUBASTAS INVERSAS ELECTRÓNICAS DE LA GOBERNACION DE ANTIOQUIA</t>
  </si>
  <si>
    <t>IN-2017-22-0001</t>
  </si>
  <si>
    <t>SERVICIOS EN WEB SAS</t>
  </si>
  <si>
    <t>JUAN CARLOS ARANGO RAMIREZ</t>
  </si>
  <si>
    <t>PRESTAR SERVICIOS PROFESIONALES PARA LA ASESORIA JURIDICA ESPECIALIZADA. ASISTENCIA Y ACOMPAÑAMIENTO EN TEMAS INHERENTES A PROYECTOS ESPECIALES TRASCENDENTALES Y ESTRATEGICOS PARA EL DEPARTAMENTO DE ANTIOQUIA</t>
  </si>
  <si>
    <t>ALVARO DE JESÚA LÓPEZ ARISTIZÁBAL</t>
  </si>
  <si>
    <t>MARIA VICTORIA HOYOS VELASQUEZ</t>
  </si>
  <si>
    <t>ADQUISICIÓN DE TIQUETES AÉREOS PARA LA GOBERNACIÓN DE ANTIOQUIA</t>
  </si>
  <si>
    <t>S2017060002044</t>
  </si>
  <si>
    <t>SATENA</t>
  </si>
  <si>
    <t>MARIA VICTORIA HOYOS VELÁSQUEZ</t>
  </si>
  <si>
    <t xml:space="preserve">SUSCRIPCIÓN EN MEDIOS DE INFORMACIÓN Y PRENSA- EL COLOMBIANO </t>
  </si>
  <si>
    <t>MARCELA VERÓNICA ESTRADA CORIA</t>
  </si>
  <si>
    <t>SUSCRIPCIÓN EN MEDIOS DE INFORMACIÓN Y PRENSA- EL MUNDO</t>
  </si>
  <si>
    <t xml:space="preserve">SUSCRIPCIÓN EN MEDIOS DE INFORMACIÓN Y PRENSA- EL ESPECTADOR </t>
  </si>
  <si>
    <t xml:space="preserve">SUSCRIPCIÓN EN MEDIOS DE INFORMACIÓN Y PRENSA- EL TIEMPO </t>
  </si>
  <si>
    <t>SOPORTE Y MANTENIMIENTO DE LICENCIAS DE SAP PARA EL MÓDULO DE SEGUIMIENTO A LA CONTRATACIÓN</t>
  </si>
  <si>
    <t>ADQUISICIÓN DE EQUIPOS Y ACCESORIOS VIGILANCIA PARA LA GOBERNACIÓN DE ANTIOQUIA</t>
  </si>
  <si>
    <t>SARA ENILIA ARIAS CASTAÑO</t>
  </si>
  <si>
    <t>PRESTAR EL SERVICIO DE ALMACENAMIENTO, CUSTODIA Y CONSULTA DE LA INFORMACIÓN FISICA DE LA GOBERNACIÓN DE ANTIOQUIA</t>
  </si>
  <si>
    <t>Fortalecimiento del acceso y la calidad de la información pública</t>
  </si>
  <si>
    <t>Avance del Sistema de Gestión Documental de la Administración Departamental</t>
  </si>
  <si>
    <t>Actualización del sistema de información documental de acuerdo a la normatividad establecida y a  los requerimientos de los usuarios</t>
  </si>
  <si>
    <t>Actualización del Sistema de Gestión Documental</t>
  </si>
  <si>
    <t>Almacenamiento, custodia y consulta de la información</t>
  </si>
  <si>
    <t>MATILDE LUZ URREGO VARGAS</t>
  </si>
  <si>
    <t>SERVICIO DE IMPRESIÓN, FOTOCOPIADO, FAX Y SCANNER BAJO LA MODALIDAD DE OUTSOURCING IN HOUSE INCLUYENDO HARDWARE, SOFTWARE, ADMINISTRACIÓN, PAPEL, INSUMOS Y TALENTO HUMANO, PARA ATENDER LA DEMANDA DE LAS DISTINTAS DEPENDENCIAS DE LA GOBERNACIÓN DE ANTIOQUIA</t>
  </si>
  <si>
    <t xml:space="preserve">PRESTACIÓN DEL SERVICIO DE MENSAJERÍA EXPRESA, QUE COMPRENDE LA RECEPCIÓN, RECOLECCIÓN, ACOPIO Y ENTREGA PERSONALIZADA DE ENVÍOS DE CORRESPONDENCIA DE LA GOBERNACIÓN DE ANTIOQUIA Y DEMÁS OBJETOS POSTALES, A NIVEL LOCAL, NACIONAL E INTERNACIONAL, BAJO ESTÁNDARES DE CELERIDAD, CALIDAD Y GARANTÍAS DEL SERVICIO, IN HOUSE. </t>
  </si>
  <si>
    <t>MARINO GUTIÉRREZ MÁRQUEZ</t>
  </si>
  <si>
    <t>56101700, 56121800</t>
  </si>
  <si>
    <t xml:space="preserve">ADQUISICION DE PLANOTECAS </t>
  </si>
  <si>
    <t>CONTRATO DE PRESTACION DE SERVICIOS RESTAURADOR DOCUMENTAL EN EL AHA</t>
  </si>
  <si>
    <t>ADQUISICIÓN DE INSUMOS INDISPENSABLES PARA LOS PROCESOS MISIONALES DE LA IMPRENTA DEPARTAMENTAL</t>
  </si>
  <si>
    <t>NINI JOHANA GARCÍA OVALLE</t>
  </si>
  <si>
    <t>MANTENIMIENTO PREVENTIVO Y CORRECTIVO CON REPOSICIÓN DE PARTES MECÁNICAS Y ADQUISICIÓN DE INSUMOS Y REPUESTOS INDISPENSABLES PARA EL PROCESO TÉCNICO DE IMPRESIÓN DIGITAL A COLOR Y MONOCOLOR PARA LAS IMPRESORAS DIGITALES DE LA IMPRENTA DEPARTAMENTAL</t>
  </si>
  <si>
    <t>ALEJANDRO IVÁN  MONDRAGÓN MÚNERA</t>
  </si>
  <si>
    <t>SUMINISTRO DE INSUMOS PARA EL SISTEMA CTP DE LA DIRECCIÓN IMPRENTA DEPARTAMENTAL</t>
  </si>
  <si>
    <t>SERVICIO DE MANTENIMIENTO PREVENTIVO Y CORRECTIVO CON REPOSICIÓN DE PARTES MECÁNICAS Y ELECTRICAS PARA EL EQUIPO INDUSTRIAL DE LA IMPRENTA DEPARTAMENTAL</t>
  </si>
  <si>
    <t>CONTRATACIÓN DE OUTSOURCING PARA EL DESARROLLO DE ACTIVIDADES PRODUCTIVAS DE LA IMPRENTA DEPARTAMENTAL</t>
  </si>
  <si>
    <t>80121500,
80121600,
80121700,</t>
  </si>
  <si>
    <t>Servicio de agenda virtual de audiencias y acceso virtual a todas las notificaciones de
sentencias y autos proferidos dentro de los procesos judiciales y prejudiciales en los que
tiene interés el Departamento de Antioquia.</t>
  </si>
  <si>
    <t>LITIGIO VIRTUAL.COM</t>
  </si>
  <si>
    <t>ABEL DE JESÚS OJEDA VILLADIEGO</t>
  </si>
  <si>
    <t>PRESTACIÓN DE SERVICIOS DE APOYO EN LA REVISIÓN PERMANENTE DE LOS PROCESOS JUDICIALES  EN LOS QUE TIENE INTERÉS EL DEPARTAMENTO DE ANTIOQUIA, CON JURISDICCIÓN EN LA CIUDAD DE BARRANQUILLA</t>
  </si>
  <si>
    <t>DIANA MARCELA RAIGOZA DUQUE</t>
  </si>
  <si>
    <t>PRESTACIÓN DE SERVICIOS DE APOYO EN ACTIVIDADES CONCERNIENTES A LA GESTIÓN ADMINISTRATIVA Y CONTRACTUAL DE LA DIRECCIÓN DE SEGURIDAD INTERNA.</t>
  </si>
  <si>
    <t>SERGIO ALEXANDER CONTRERAS ROMERO</t>
  </si>
  <si>
    <t>BRINDAR ASESORÍA Y APOYO EN SEGURIDAD PARA EL MANTENIMIENTO DE LOS DERECHOS, LIBERTADES PÚBLICAS Y LA CONVIVENCIA PACÍFICA NECESARIA PARA SATISFACER LA TRANQUILIDAD AL INTERIOR Y ALREDEDORES DEL CENTRO ADMINISTRATIVO DEPARTAMENTAL</t>
  </si>
  <si>
    <t>MANTENIMIENTO PREVENTIVO Y CORRECTIVO DEL SISTEMA INTEGRADO DE LA SEGURIDAD</t>
  </si>
  <si>
    <t>SERVICIO DE VIGILANCIA PRIVADA FIJA ARMADA, CANINA Y SIN ARMA PARA LA GOBERNACIÓN DE ANTIOQUIA</t>
  </si>
  <si>
    <t>47121800, 47121900, 47132100, 47121700, 47131600, 47131800, 47131500, 14111700, 50201700, 52151500, 50202300, 50161500</t>
  </si>
  <si>
    <t>Suministro y distribución de elementos de papelería, cafetería y aseo que requieren las diferentes Dependencias del Departamento de Antioquia</t>
  </si>
  <si>
    <t>LUZ MARINA MARTÍNEZ ARANGO</t>
  </si>
  <si>
    <t>39121700, 31162800</t>
  </si>
  <si>
    <t>Suministro de insumos y herramientas para el mantenimineto del Centro Administrativo Departamental y sedes externas.</t>
  </si>
  <si>
    <t>DONALDY GIRLADO GARCÍA</t>
  </si>
  <si>
    <t>Mantenimiento preventivo y correctivo, con suministro e instalacion de repuestos, equipos y trabajos varios, para el sistema de aire acondicionado y ventilacion mecanica del centro administrastivo departamental y sedes externas.</t>
  </si>
  <si>
    <t>SANTIAGO MARÍN RESTREPO</t>
  </si>
  <si>
    <t>Adecuación del sistema de aire acondicionado del CAD Y SEDES EXTERNAS</t>
  </si>
  <si>
    <t>A</t>
  </si>
  <si>
    <t>INTERVENTORÍA TÉCNICA, JURIDICA, ADMINISTRATIVA Y FINANCIERA</t>
  </si>
  <si>
    <t>Interventoría para la adecuación del sistema de aire acondicionado del CAD Y SEDES EXTERNAS</t>
  </si>
  <si>
    <t>Prestación de Servicio de Aseo, cafetería y mantenimiento general en las instalaciones del Centro Administrativo Departamental y en las sedes externas</t>
  </si>
  <si>
    <t>53102700, 49161500</t>
  </si>
  <si>
    <t>Suministro de dotación, uniformes y elementos deportivos para los trabajadores oficiales del departamento de Antioquia.</t>
  </si>
  <si>
    <t>ROBERTO HERNÁNDEZ ARBOLEDA</t>
  </si>
  <si>
    <t xml:space="preserve">Servicio de mantenimiento integral de motos propiedad de la Gobernación de Antioquia </t>
  </si>
  <si>
    <t>JUAN GUILLERMO CAÑAS ROJAS</t>
  </si>
  <si>
    <t xml:space="preserve">Servicio de mantenimiento integral vehículos propiedad de la Gobernación de Antioquia </t>
  </si>
  <si>
    <t>Suministro y mantenimiento de los extintores instalados en el CAD y Sedes Externas</t>
  </si>
  <si>
    <t>Prestación de servicios AVL (Sistemas GPS – Sistema de posicionamiento global y comunicaciones móviles) para la administración integral del parque automotor de la Gobernación de Antioquia</t>
  </si>
  <si>
    <t>Prestación del servicio de fumigación integral contra plagas en las instalaciones del Centro Administrativo Departamental y sus Sedes Externas</t>
  </si>
  <si>
    <t>Suministro de combustible (Gasolina corriente, gasolina extra, ACPM y gas natural comprimido para uso vehicular) para el Departamento de Antioquia</t>
  </si>
  <si>
    <t>JAVIER ALONSO LONDOÑO HURTADO</t>
  </si>
  <si>
    <t>Mantenimiento preventivo y correctivo con suministro de repuestos de los ascensores y salvaescaleras marca Mitsubishi instalados en el CAD</t>
  </si>
  <si>
    <t>WILLIAM VEGA ARANGO</t>
  </si>
  <si>
    <t>Impermeabilización y mantenimiento de cubiertas (losas) y mantenimiento de sifones en plazoletas</t>
  </si>
  <si>
    <t>JUAN CARLOS GALLEGO OSORIO</t>
  </si>
  <si>
    <t>Mantenimiento preventivo y correctivo y reparaciones generales en la cárcel Departamental de Yarumito</t>
  </si>
  <si>
    <t>JOSÉ MAURICIO MESA RESTREPO</t>
  </si>
  <si>
    <t>Adquisicion de repuestos para sensores en baterías sanitarias del CAD y sedes externas.</t>
  </si>
  <si>
    <t>Suministro de Banderas para el CAD</t>
  </si>
  <si>
    <t>Mantenimiento, revisión y reparación general de la Red contra Incendio en el CAD y sedes externas</t>
  </si>
  <si>
    <t>Mantenimiento de salvaescaleras del costado oriental piso 12 - 13 marca VIMEC</t>
  </si>
  <si>
    <t>Prestación de servicios de transporte terrestre automotor para apoyar la gestión de las dependencias de la Gobernación.</t>
  </si>
  <si>
    <t xml:space="preserve">Mantenimiento de pisos en madera y baldosa de grano pulido para el centro Administrativo Departamental y sedes externas </t>
  </si>
  <si>
    <t>Mantenimiento preventivo general de la Casa Fiscal de Antioquia. Sede Bogotá</t>
  </si>
  <si>
    <t xml:space="preserve">Mantenimiento y reparación del sistema de bombas de nivel freático  y bombas del sistema de agua potable, incluyendo los hidroflou para el CAD. </t>
  </si>
  <si>
    <t xml:space="preserve">72151500, 39111500, 39111800 </t>
  </si>
  <si>
    <t>Automatización del sistema de iluminación del CAD</t>
  </si>
  <si>
    <t>Suministro e instalación del sistema de reflectores TIPO LED para iluminacion de la fachada del centro administrativo departamental “José maría córdoba”, plazoletas y entorno.</t>
  </si>
  <si>
    <t>Suministro e instalación de cubierta tipo pérgola en el acceso vehicular al CAD</t>
  </si>
  <si>
    <t>Servicio de mantenimiento preventivo y correctivo de doble tiros de media tensión con todos sus accesorios y equipos de tecnologia de punta, que cumplan con la normativa vigente en la subestacion de energia del centro administrativo Departamental.</t>
  </si>
  <si>
    <t>Mantenimiento preventivo y correctivo, con suministro de repuestos, de las unidades del sistema ininterrumpido de potencia (UPS) instalado en el CAD</t>
  </si>
  <si>
    <t>PRESTAR SERVICIOS PROFESIONALES PARA LA ASESORÍA JURÍDICA, ASISTENCIA Y ACOMPAÑAMIENTO EN PROYECTOS ESPECIALES QUE FUERON MATERIA DEL PLAN DE GOBIERNO "PENSANDO EN GRANDE".</t>
  </si>
  <si>
    <t>FRANCISCO GUILLERMO MEJIA MEJIA</t>
  </si>
  <si>
    <t>CARLOS ARTURO PIEDRAHITA CÁRDENAS</t>
  </si>
  <si>
    <t>Brindar apoyo para la realización de las acciones técnicas, administrativas, jurídicas y financieras que permitan la implementación de las políticas públicas de Primera Infancia, Infancia y Adolescencia y Juventud del Departamento de Antioquia.</t>
  </si>
  <si>
    <t>Santiago Morales Quijano</t>
  </si>
  <si>
    <t>Jurídico</t>
  </si>
  <si>
    <t>3839245</t>
  </si>
  <si>
    <t>santiago.morales@antioquia.gov.co</t>
  </si>
  <si>
    <t>Prevención de las vulneraciones de la niñez para la construcción de la Paz</t>
  </si>
  <si>
    <t>*Niños, niñas y adolescentes en riesgo o con derechos vulnerados participando en acciones de prevención y promoción de derechos
*Familias cualificadas en sus responsabilidades para la protección integral de la niñez</t>
  </si>
  <si>
    <t xml:space="preserve">*Prevención vulneraciones de la niñez en Antioquia
</t>
  </si>
  <si>
    <t xml:space="preserve">07-0059
</t>
  </si>
  <si>
    <t>32 encuentros pedagógicos y 400 acompañamientos psicosociales</t>
  </si>
  <si>
    <t>*Prácticas ludopedagógicas y acompañamiento psicosocial</t>
  </si>
  <si>
    <t>Lina Raquel Restrepo, Martha Alicia Taborda; Steven Cortina Yarce</t>
  </si>
  <si>
    <t>Técnica, jurídica, administrativa, contable y financiera</t>
  </si>
  <si>
    <t>Presupuesto de entidad nacional - recuersos propios</t>
  </si>
  <si>
    <t>Aunar esfuerzos y recursos para el desarrollo de acciones de implementación de la Política de Estado De Cero a Siempre, en el marco de la gestión intersectorial, para la promoción del Desarrollo Integral de la Primera Infancia, en el Departamento de Antioquia.</t>
  </si>
  <si>
    <t>9.5 meses</t>
  </si>
  <si>
    <t>Estrategia Departamental Buen Comienzo Antioquia</t>
  </si>
  <si>
    <t>*Niños y niñas de cero a cinco años de áreas rurales y atendidos integralmente con enfoque diferencial anual
*Niños y niñas de cero a cinco años de áreas urbanas atendidos integralmente con enfoque diferencial anual
*Madres gestantes con atención integral anual
*Madres lactantes con atención integral anual</t>
  </si>
  <si>
    <t>*Implementación Estrategia Buen Comienzo en Antioquia</t>
  </si>
  <si>
    <t>07-0061</t>
  </si>
  <si>
    <t>*33 .486 niños y niñas rurales
*19.666 niños y niñas urbanos
*1910 madres gestantes
*4119 madres Lactantes</t>
  </si>
  <si>
    <t>*Atención integral de calidad</t>
  </si>
  <si>
    <t>Isabel Cristina Muñoz Burgos, Martha Alicia Taborda; Steven Cortina Yarce</t>
  </si>
  <si>
    <t>Prestar el servicio de Hosting dedicado para alojar el sistema de información web de la Estrategia Departamental de Atención Integral a la Primera Infancia - Buen Comienzo Antioquia </t>
  </si>
  <si>
    <t>11.5 meses</t>
  </si>
  <si>
    <t>*Familias que participan en procesos de formación para el desarrollo de capacidades parentales</t>
  </si>
  <si>
    <t>59.181 registros de matricula</t>
  </si>
  <si>
    <t>*Seguimiento a través de sistemas de información</t>
  </si>
  <si>
    <t>Neida Elena García Pulgarín (con personal de apoyo técnico)</t>
  </si>
  <si>
    <t>Realizar la interventoría integral a los procesos contractuales de la estrategia de atención integral a  la primera infancia “Buen Comienzo Antioquia”.</t>
  </si>
  <si>
    <t>*Seguimiento e interventoría a la atención integral</t>
  </si>
  <si>
    <t>Neida Elena García Pulgarín
(con personal de apoyo jurídico y financiero)</t>
  </si>
  <si>
    <t>Realizar análisis y rastreos microbiológicos a la unidades de servicio donde se brinda atención integral a la primera infancia</t>
  </si>
  <si>
    <t>41111508; 41111509; 42182702; 49211823</t>
  </si>
  <si>
    <t>Adquisición de equipos antropométricos</t>
  </si>
  <si>
    <t>Lina Raquel Restrepo (con personal de apoyo técnico)</t>
  </si>
  <si>
    <t>Adquisicion de licencias de software de edición de contenidos y video</t>
  </si>
  <si>
    <t>Lillana Zuluaga Aristizábal</t>
  </si>
  <si>
    <t>Adquisición de dotación para centros de desarrollo infantil</t>
  </si>
  <si>
    <t>*Niños y niñas de cero a cinco años de áreas rurales y urbanas atendidos integralmente con enfoque diferencial anual</t>
  </si>
  <si>
    <t>3 centros de desarrollo infantil CDI con dotación de insumos para cocina</t>
  </si>
  <si>
    <t>*Asesoría y asistencia para ambientes de calidad</t>
  </si>
  <si>
    <t>Isabel Cristina Echavarría Cardona (con personal de apoyo técnico)</t>
  </si>
  <si>
    <t>Promover acciones colaborativas para incentivar las buenas prácticas en el Departamento de Antioquia</t>
  </si>
  <si>
    <t>*Niños, niñas y adolescentes en riesgo o con derechos vulnerados participando en acciones de prevención y promoción de derechos</t>
  </si>
  <si>
    <t>8 Municipios con apoyo logístico</t>
  </si>
  <si>
    <t>*Acciones colectivas, muestras artísticas y deportivas</t>
  </si>
  <si>
    <t>Tatiana Ramírez Hernández; Isabel Cristina Echavarría Cardona y Davis Isaza</t>
  </si>
  <si>
    <t>Adquisición de kit pedagógicos y realización de campañas pedagógicas</t>
  </si>
  <si>
    <t xml:space="preserve">*Familias cualificadas en sus responsabilidades para la protección integral de la niñez
</t>
  </si>
  <si>
    <t>Suministro de kits pedagógicos</t>
  </si>
  <si>
    <t>Tatiana Ramírez Hernández; Isabel Cristina Echavarría Cardona</t>
  </si>
  <si>
    <t>Adquisición de tiquetes aéreos para los funcionarios adscritos a la Gerencia de Infancia, Adolescencia y juventud</t>
  </si>
  <si>
    <t>CDP a Secretaría General</t>
  </si>
  <si>
    <t>Steven Cortina Yarce</t>
  </si>
  <si>
    <t>Contrato interadministrativo para la promoción, creación, elaboración,
Desarrollo y conceptualización de las campañas, estrategias y necesidades
Comunicacionales de la Gobernación de Antioquia</t>
  </si>
  <si>
    <t>CDP a Gerencia de Comunicaciones</t>
  </si>
  <si>
    <t>Adelantar actividades necesarias para  la realización de procedimientos de constitución, ampliación, saneamiento y reestructuración de los resguardos  indígenas priorizados en el Departamento de Antioquia</t>
  </si>
  <si>
    <t>Berta Inés Ochoa Zapata</t>
  </si>
  <si>
    <t>3838664</t>
  </si>
  <si>
    <t>berta.ochoa@antioquia.gov.co</t>
  </si>
  <si>
    <t>Indígenas con Calidad de Vida</t>
  </si>
  <si>
    <t>Fortalecimiento de la gobernabilidad, administración y jurisdicción de los pueblos indígenas</t>
  </si>
  <si>
    <t>Fortalecimiento de la gobernabilidad,administración y Jurisdiccion indigena Antioquia</t>
  </si>
  <si>
    <t>070051001</t>
  </si>
  <si>
    <t>Tener la claridad de los territorios que se gobiernan, genera un fortalecimiento en el gobierno propio</t>
  </si>
  <si>
    <t>Tramites para la constitución de Resguardos indígenas</t>
  </si>
  <si>
    <t>AMAZON CONSERVATION TEAM</t>
  </si>
  <si>
    <t>Apoyar la guardia indígena a través de la dotación de implementos para el desarrollo de sus funciones en el Departamento de Antioquia</t>
  </si>
  <si>
    <t>Ana Isabel Cruz Gaviria</t>
  </si>
  <si>
    <t>3838663</t>
  </si>
  <si>
    <t>johnjairo.guerra@antioquia.gov.co</t>
  </si>
  <si>
    <t>Mejorar la capacidad de la Guardia indígena</t>
  </si>
  <si>
    <t>Capacitación y dotación de Guardia indígena</t>
  </si>
  <si>
    <t xml:space="preserve">Apoyo a las Comunidades con el programa del Ministerio  de las TIC's </t>
  </si>
  <si>
    <t>John Jairo Guerra Acosta</t>
  </si>
  <si>
    <t>3839075</t>
  </si>
  <si>
    <t>Implementar las TIC's en Comunidades indígenas</t>
  </si>
  <si>
    <t>Pago de personal contratado bajo la modalidad de temporalidad</t>
  </si>
  <si>
    <t>Profesional que se encargue de realizar y actualizar información censal</t>
  </si>
  <si>
    <t>Actualización de Censos de comunidades indígenas</t>
  </si>
  <si>
    <t>Programa de emprendimiento para asociaciones indígenas</t>
  </si>
  <si>
    <t>JUNIO</t>
  </si>
  <si>
    <t>3839076</t>
  </si>
  <si>
    <t>La competitividad es un proceso en el que debemos trabajar para mejorar el gobierno y administración indigena</t>
  </si>
  <si>
    <t>Fortalecer las asociaciones productivas indígenas</t>
  </si>
  <si>
    <t>Realizar el ordenamiento territorial y ambiental en territorios indígenas del Uraba.</t>
  </si>
  <si>
    <t>Gloria María Múnera Velásquez</t>
  </si>
  <si>
    <t>3835591</t>
  </si>
  <si>
    <t>gloria.munera@antioquia.gov.co</t>
  </si>
  <si>
    <t>Elaboración de estudios de ordenamiento territorial indigena en Antioquia</t>
  </si>
  <si>
    <t>Estudios de Ordenamiento territorial y ambiental</t>
  </si>
  <si>
    <t xml:space="preserve">Docmento de Plan de ordenamiento territorial </t>
  </si>
  <si>
    <t>Gloria María Múnera Velasquez</t>
  </si>
  <si>
    <t xml:space="preserve">Implementación de Plan de vida en comunidad indígena </t>
  </si>
  <si>
    <t>ana.cruz@antioquia.gov.co</t>
  </si>
  <si>
    <t>Planes de vida para comunidades indigenas del Departamento de Antioquia</t>
  </si>
  <si>
    <t>Implemetación de Planes de vida en comunidades indígenas</t>
  </si>
  <si>
    <t>Prestar servicios de apoyo integral para la atención de diferentes eventos culturales y de divulgación indígena del Departamento de Antioquia</t>
  </si>
  <si>
    <t>Fortalecimiento de las acciones culturales y de comunicación indígena</t>
  </si>
  <si>
    <t>Acciones culturales fortalecidas</t>
  </si>
  <si>
    <t>Apoyo a eventos indígenas</t>
  </si>
  <si>
    <t>82121506</t>
  </si>
  <si>
    <t>Cuenta de Porcentaje de cumplimiento</t>
  </si>
  <si>
    <t>Etiquetas de columna</t>
  </si>
  <si>
    <t>Etiquetas de fila</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</si>
</sst>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4" formatCode="_(&quot;$&quot;\ * #,##0.00_);_(&quot;$&quot;\ * \(#,##0.00\);_(&quot;$&quot;\ * &quot;-&quot;??_);_(@_)"/>
    <numFmt numFmtId="43" formatCode="_(* #,##0.00_);_(* \(#,##0.00\);_(* &quot;-&quot;??_);_(@_)"/>
    <numFmt numFmtId="164" formatCode="_(* #,##0_);_(* \(#,##0\);_(* &quot;-&quot;??_);_(@_)"/>
    <numFmt numFmtId="165" formatCode="m/d/yyyy"/>
    <numFmt numFmtId="166" formatCode="_(&quot;$&quot;\ * #,##0_);_(&quot;$&quot;\ * \(#,##0\);_(&quot;$&quot;\ * &quot;-&quot;??_);_(@_)"/>
    <numFmt numFmtId="167" formatCode="#,##0_ ;[Red]\-#,##0\ "/>
    <numFmt numFmtId="168" formatCode="&quot;$&quot;\ #,##0"/>
  </numFmts>
  <fonts count="22" x14ac:knownFonts="1">
    <font>
      <sz val="11"/>
      <color theme="1"/>
      <name val="Calibri"/>
      <family val="2"/>
      <scheme val="minor"/>
    </font>
    <font>
      <sz val="11"/>
      <color theme="1"/>
      <name val="Calibri"/>
      <family val="2"/>
      <scheme val="minor"/>
    </font>
    <font>
      <sz val="11"/>
      <color theme="0"/>
      <name val="Calibri"/>
      <family val="2"/>
      <scheme val="minor"/>
    </font>
    <font>
      <b/>
      <sz val="10"/>
      <name val="Verdana"/>
      <family val="2"/>
    </font>
    <font>
      <sz val="10"/>
      <name val="Verdana"/>
      <family val="2"/>
    </font>
    <font>
      <sz val="10"/>
      <color theme="1"/>
      <name val="Calibri"/>
      <family val="2"/>
      <scheme val="minor"/>
    </font>
    <font>
      <u/>
      <sz val="11"/>
      <color theme="10"/>
      <name val="Calibri"/>
      <family val="2"/>
      <scheme val="minor"/>
    </font>
    <font>
      <sz val="9"/>
      <color indexed="81"/>
      <name val="Tahoma"/>
      <family val="2"/>
    </font>
    <font>
      <sz val="10"/>
      <name val="Arial"/>
      <family val="2"/>
    </font>
    <font>
      <sz val="11"/>
      <color indexed="8"/>
      <name val="Calibri"/>
      <family val="2"/>
    </font>
    <font>
      <sz val="10"/>
      <color indexed="8"/>
      <name val="Arial"/>
      <family val="2"/>
    </font>
    <font>
      <sz val="10"/>
      <name val="MS Sans Serif"/>
      <family val="2"/>
    </font>
    <font>
      <b/>
      <sz val="9"/>
      <color indexed="81"/>
      <name val="Tahoma"/>
      <family val="2"/>
    </font>
    <font>
      <b/>
      <sz val="9"/>
      <color indexed="81"/>
      <name val="Tahoma"/>
      <charset val="1"/>
    </font>
    <font>
      <sz val="9"/>
      <color indexed="81"/>
      <name val="Tahoma"/>
      <charset val="1"/>
    </font>
    <font>
      <sz val="10"/>
      <name val="Calibri"/>
      <family val="2"/>
      <scheme val="minor"/>
    </font>
    <font>
      <vertAlign val="subscript"/>
      <sz val="10"/>
      <color theme="1"/>
      <name val="Calibri"/>
      <family val="2"/>
      <scheme val="minor"/>
    </font>
    <font>
      <b/>
      <sz val="10"/>
      <name val="Calibri"/>
      <family val="2"/>
      <scheme val="minor"/>
    </font>
    <font>
      <u/>
      <sz val="10"/>
      <color theme="1"/>
      <name val="Calibri"/>
      <family val="2"/>
      <scheme val="minor"/>
    </font>
    <font>
      <sz val="10"/>
      <name val="Calibri"/>
      <scheme val="minor"/>
    </font>
    <font>
      <b/>
      <sz val="11"/>
      <color theme="1"/>
      <name val="Calibri"/>
      <family val="2"/>
      <scheme val="minor"/>
    </font>
    <font>
      <b/>
      <sz val="12"/>
      <color theme="1"/>
      <name val="Calibri"/>
      <family val="2"/>
      <scheme val="minor"/>
    </font>
  </fonts>
  <fills count="13">
    <fill>
      <patternFill patternType="none"/>
    </fill>
    <fill>
      <patternFill patternType="gray125"/>
    </fill>
    <fill>
      <patternFill patternType="solid">
        <fgColor theme="4"/>
      </patternFill>
    </fill>
    <fill>
      <patternFill patternType="solid">
        <fgColor theme="3" tint="0.39997558519241921"/>
        <bgColor indexed="64"/>
      </patternFill>
    </fill>
    <fill>
      <patternFill patternType="solid">
        <fgColor theme="4" tint="0.39997558519241921"/>
        <bgColor indexed="64"/>
      </patternFill>
    </fill>
    <fill>
      <patternFill patternType="solid">
        <fgColor rgb="FFFFFF00"/>
        <bgColor indexed="64"/>
      </patternFill>
    </fill>
    <fill>
      <patternFill patternType="solid">
        <fgColor rgb="FF53E303"/>
        <bgColor indexed="64"/>
      </patternFill>
    </fill>
    <fill>
      <patternFill patternType="solid">
        <fgColor theme="9" tint="0.59999389629810485"/>
        <bgColor indexed="64"/>
      </patternFill>
    </fill>
    <fill>
      <patternFill patternType="solid">
        <fgColor theme="4"/>
        <bgColor indexed="64"/>
      </patternFill>
    </fill>
    <fill>
      <patternFill patternType="solid">
        <fgColor rgb="FFDBE5F1"/>
        <bgColor indexed="64"/>
      </patternFill>
    </fill>
    <fill>
      <patternFill patternType="solid">
        <fgColor rgb="FFFFFF99"/>
        <bgColor indexed="64"/>
      </patternFill>
    </fill>
    <fill>
      <patternFill patternType="solid">
        <fgColor rgb="FF99FF99"/>
        <bgColor indexed="64"/>
      </patternFill>
    </fill>
    <fill>
      <patternFill patternType="solid">
        <fgColor theme="9" tint="0.79998168889431442"/>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9">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2" fillId="2" borderId="0" applyNumberFormat="0" applyBorder="0" applyAlignment="0" applyProtection="0"/>
    <xf numFmtId="0" fontId="3" fillId="9" borderId="0">
      <alignment horizontal="center" vertical="center"/>
    </xf>
    <xf numFmtId="49" fontId="4" fillId="0" borderId="0">
      <alignment horizontal="left" vertical="center"/>
    </xf>
    <xf numFmtId="0" fontId="6" fillId="0" borderId="0" applyNumberFormat="0" applyFill="0" applyBorder="0" applyAlignment="0" applyProtection="0"/>
    <xf numFmtId="0" fontId="8" fillId="0" borderId="0"/>
    <xf numFmtId="0" fontId="8" fillId="0" borderId="0"/>
    <xf numFmtId="0" fontId="8" fillId="0" borderId="0"/>
    <xf numFmtId="0" fontId="8" fillId="0" borderId="0"/>
    <xf numFmtId="0" fontId="10" fillId="0" borderId="0" applyFill="0"/>
    <xf numFmtId="0" fontId="11" fillId="0" borderId="0"/>
    <xf numFmtId="0" fontId="8" fillId="0" borderId="0"/>
    <xf numFmtId="44" fontId="9" fillId="0" borderId="0" applyFont="0" applyFill="0" applyBorder="0" applyAlignment="0" applyProtection="0"/>
    <xf numFmtId="0" fontId="1" fillId="0" borderId="0"/>
    <xf numFmtId="44" fontId="9" fillId="0" borderId="0" applyFont="0" applyFill="0" applyBorder="0" applyAlignment="0" applyProtection="0"/>
    <xf numFmtId="0" fontId="8" fillId="0" borderId="0"/>
  </cellStyleXfs>
  <cellXfs count="107">
    <xf numFmtId="0" fontId="0" fillId="0" borderId="0" xfId="0"/>
    <xf numFmtId="0" fontId="5" fillId="0" borderId="1" xfId="0"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1" fontId="5" fillId="0" borderId="1" xfId="0" applyNumberFormat="1" applyFont="1" applyFill="1" applyBorder="1" applyAlignment="1">
      <alignment horizontal="center" vertical="center" wrapText="1"/>
    </xf>
    <xf numFmtId="0" fontId="5" fillId="0" borderId="1" xfId="0" applyFont="1" applyFill="1" applyBorder="1" applyAlignment="1">
      <alignment horizontal="left" vertical="center" wrapText="1"/>
    </xf>
    <xf numFmtId="49" fontId="5" fillId="0" borderId="1" xfId="6" applyFont="1" applyFill="1" applyBorder="1" applyAlignment="1" applyProtection="1">
      <alignment horizontal="center" vertical="center" wrapText="1"/>
    </xf>
    <xf numFmtId="164" fontId="5" fillId="0" borderId="1" xfId="1" applyNumberFormat="1" applyFont="1" applyFill="1" applyBorder="1" applyAlignment="1">
      <alignment horizontal="center" vertical="center" wrapText="1"/>
    </xf>
    <xf numFmtId="164" fontId="5" fillId="0" borderId="1" xfId="0" applyNumberFormat="1" applyFont="1" applyFill="1" applyBorder="1" applyAlignment="1">
      <alignment horizontal="center" vertical="center" wrapText="1"/>
    </xf>
    <xf numFmtId="49" fontId="5" fillId="0" borderId="1" xfId="6" applyNumberFormat="1" applyFont="1" applyFill="1" applyBorder="1" applyAlignment="1">
      <alignment horizontal="center" vertical="center" wrapText="1"/>
    </xf>
    <xf numFmtId="17" fontId="5" fillId="0" borderId="1" xfId="0" applyNumberFormat="1"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5" fillId="0" borderId="1" xfId="0" applyFont="1" applyFill="1" applyBorder="1" applyAlignment="1" applyProtection="1">
      <alignment horizontal="center" vertical="center" wrapText="1"/>
    </xf>
    <xf numFmtId="0" fontId="5" fillId="0" borderId="1" xfId="7" applyFont="1" applyFill="1" applyBorder="1" applyAlignment="1">
      <alignment horizontal="center" vertical="center" wrapText="1"/>
    </xf>
    <xf numFmtId="1" fontId="5" fillId="0" borderId="1" xfId="0" applyNumberFormat="1" applyFont="1" applyFill="1" applyBorder="1" applyAlignment="1" applyProtection="1">
      <alignment horizontal="center" vertical="center" wrapText="1"/>
    </xf>
    <xf numFmtId="0" fontId="5" fillId="0" borderId="1" xfId="0" applyFont="1" applyFill="1" applyBorder="1" applyAlignment="1" applyProtection="1">
      <alignment horizontal="center" vertical="center" wrapText="1"/>
      <protection locked="0"/>
    </xf>
    <xf numFmtId="0" fontId="5" fillId="0" borderId="1" xfId="8" applyFont="1" applyFill="1" applyBorder="1" applyAlignment="1">
      <alignment horizontal="center" vertical="center" wrapText="1"/>
    </xf>
    <xf numFmtId="166" fontId="5" fillId="0" borderId="1" xfId="2" applyNumberFormat="1" applyFont="1" applyFill="1" applyBorder="1" applyAlignment="1">
      <alignment horizontal="center" vertical="center" wrapText="1"/>
    </xf>
    <xf numFmtId="49" fontId="5" fillId="0" borderId="1" xfId="7" applyNumberFormat="1" applyFont="1" applyFill="1" applyBorder="1" applyAlignment="1" applyProtection="1">
      <alignment horizontal="center" vertical="center" wrapText="1"/>
      <protection locked="0"/>
    </xf>
    <xf numFmtId="4" fontId="5" fillId="0" borderId="1" xfId="9" applyNumberFormat="1" applyFont="1" applyFill="1" applyBorder="1" applyAlignment="1">
      <alignment horizontal="center" vertical="center" wrapText="1"/>
    </xf>
    <xf numFmtId="3" fontId="5" fillId="0" borderId="1" xfId="8" applyNumberFormat="1" applyFont="1" applyFill="1" applyBorder="1" applyAlignment="1">
      <alignment horizontal="center" vertical="center" wrapText="1"/>
    </xf>
    <xf numFmtId="0" fontId="5" fillId="0" borderId="1" xfId="10" applyFont="1" applyFill="1" applyBorder="1" applyAlignment="1">
      <alignment horizontal="center" vertical="center" wrapText="1"/>
    </xf>
    <xf numFmtId="49" fontId="5" fillId="0" borderId="1" xfId="11" applyNumberFormat="1" applyFont="1" applyFill="1" applyBorder="1" applyAlignment="1">
      <alignment horizontal="center" vertical="center" wrapText="1"/>
    </xf>
    <xf numFmtId="0" fontId="5" fillId="0" borderId="1" xfId="12" applyFont="1" applyFill="1" applyBorder="1" applyAlignment="1">
      <alignment horizontal="center" vertical="center" wrapText="1"/>
    </xf>
    <xf numFmtId="0" fontId="5" fillId="0" borderId="1" xfId="13" applyFont="1" applyFill="1" applyBorder="1" applyAlignment="1">
      <alignment horizontal="center" vertical="center" wrapText="1"/>
    </xf>
    <xf numFmtId="0" fontId="5" fillId="0" borderId="1" xfId="9" applyFont="1" applyFill="1" applyBorder="1" applyAlignment="1">
      <alignment horizontal="center" vertical="center" wrapText="1"/>
    </xf>
    <xf numFmtId="167" fontId="5" fillId="0" borderId="1" xfId="14" applyNumberFormat="1" applyFont="1" applyFill="1" applyBorder="1" applyAlignment="1">
      <alignment horizontal="center" vertical="center" wrapText="1"/>
    </xf>
    <xf numFmtId="167" fontId="5" fillId="0" borderId="1" xfId="10" applyNumberFormat="1" applyFont="1" applyFill="1" applyBorder="1" applyAlignment="1">
      <alignment horizontal="center" vertical="center" wrapText="1"/>
    </xf>
    <xf numFmtId="0" fontId="5" fillId="0" borderId="1" xfId="5" applyFont="1" applyFill="1" applyBorder="1" applyAlignment="1" applyProtection="1">
      <alignment horizontal="center" vertical="center" wrapText="1"/>
    </xf>
    <xf numFmtId="17" fontId="5" fillId="0" borderId="1" xfId="5" applyNumberFormat="1" applyFont="1" applyFill="1" applyBorder="1" applyAlignment="1" applyProtection="1">
      <alignment horizontal="center" vertical="center" wrapText="1"/>
    </xf>
    <xf numFmtId="17" fontId="5" fillId="0" borderId="1" xfId="6" applyNumberFormat="1" applyFont="1" applyFill="1" applyBorder="1" applyAlignment="1" applyProtection="1">
      <alignment horizontal="center" vertical="center" wrapText="1"/>
    </xf>
    <xf numFmtId="0" fontId="5" fillId="0" borderId="1" xfId="6" applyNumberFormat="1" applyFont="1" applyFill="1" applyBorder="1" applyAlignment="1" applyProtection="1">
      <alignment horizontal="center" vertical="center" wrapText="1"/>
    </xf>
    <xf numFmtId="3" fontId="5" fillId="0" borderId="1" xfId="0" applyNumberFormat="1" applyFont="1" applyFill="1" applyBorder="1" applyAlignment="1">
      <alignment horizontal="center" vertical="center" wrapText="1"/>
    </xf>
    <xf numFmtId="0" fontId="15" fillId="2" borderId="1" xfId="4" applyFont="1" applyBorder="1" applyAlignment="1" applyProtection="1">
      <alignment horizontal="center" vertical="center" wrapText="1"/>
    </xf>
    <xf numFmtId="0" fontId="5" fillId="0" borderId="1" xfId="0" applyFont="1" applyFill="1" applyBorder="1"/>
    <xf numFmtId="0" fontId="5" fillId="0" borderId="1" xfId="0" applyFont="1" applyFill="1" applyBorder="1" applyAlignment="1">
      <alignment horizontal="center" vertical="center"/>
    </xf>
    <xf numFmtId="1" fontId="5" fillId="0" borderId="1" xfId="0" applyNumberFormat="1" applyFont="1" applyFill="1" applyBorder="1" applyAlignment="1">
      <alignment horizontal="center" vertical="center"/>
    </xf>
    <xf numFmtId="164" fontId="5" fillId="0" borderId="1" xfId="1" applyNumberFormat="1" applyFont="1" applyFill="1" applyBorder="1"/>
    <xf numFmtId="0" fontId="5" fillId="0" borderId="1" xfId="4" applyFont="1" applyFill="1" applyBorder="1" applyAlignment="1" applyProtection="1">
      <alignment horizontal="center" vertical="center" wrapText="1"/>
    </xf>
    <xf numFmtId="0" fontId="17" fillId="10" borderId="1" xfId="4" applyFont="1" applyFill="1" applyBorder="1" applyAlignment="1">
      <alignment horizontal="center" vertical="center" wrapText="1"/>
    </xf>
    <xf numFmtId="0" fontId="17" fillId="10" borderId="1" xfId="5" applyFont="1" applyFill="1" applyBorder="1" applyAlignment="1" applyProtection="1">
      <alignment horizontal="center" vertical="center" wrapText="1"/>
    </xf>
    <xf numFmtId="0" fontId="15" fillId="11" borderId="1" xfId="4" applyFont="1" applyFill="1" applyBorder="1" applyAlignment="1">
      <alignment horizontal="center" vertical="center" wrapText="1"/>
    </xf>
    <xf numFmtId="0" fontId="15" fillId="12" borderId="1" xfId="4" applyFont="1" applyFill="1" applyBorder="1" applyAlignment="1">
      <alignment horizontal="center" vertical="center" wrapText="1"/>
    </xf>
    <xf numFmtId="15" fontId="5" fillId="0" borderId="1" xfId="0" applyNumberFormat="1" applyFont="1" applyFill="1" applyBorder="1" applyAlignment="1">
      <alignment horizontal="center" vertical="center" wrapText="1"/>
    </xf>
    <xf numFmtId="9" fontId="5" fillId="0" borderId="1" xfId="3" applyNumberFormat="1" applyFont="1" applyFill="1" applyBorder="1" applyAlignment="1">
      <alignment horizontal="center" vertical="center" wrapText="1"/>
    </xf>
    <xf numFmtId="9" fontId="5" fillId="0" borderId="1" xfId="0" applyNumberFormat="1" applyFont="1" applyFill="1" applyBorder="1" applyAlignment="1">
      <alignment horizontal="center" vertical="center" wrapText="1"/>
    </xf>
    <xf numFmtId="165" fontId="5" fillId="0" borderId="1" xfId="0" applyNumberFormat="1" applyFont="1" applyFill="1" applyBorder="1" applyAlignment="1" applyProtection="1">
      <alignment horizontal="center" vertical="center" wrapText="1"/>
      <protection locked="0" hidden="1"/>
    </xf>
    <xf numFmtId="9" fontId="5" fillId="0" borderId="1" xfId="3" applyFont="1" applyFill="1" applyBorder="1" applyAlignment="1" applyProtection="1">
      <alignment horizontal="center" vertical="center" wrapText="1"/>
      <protection hidden="1"/>
    </xf>
    <xf numFmtId="0" fontId="5" fillId="0" borderId="1" xfId="0" applyFont="1" applyFill="1" applyBorder="1" applyAlignment="1">
      <alignment horizontal="left" vertical="center"/>
    </xf>
    <xf numFmtId="14" fontId="5" fillId="0" borderId="1" xfId="0" applyNumberFormat="1" applyFont="1" applyFill="1" applyBorder="1" applyAlignment="1">
      <alignment horizontal="center" vertical="center"/>
    </xf>
    <xf numFmtId="166" fontId="5" fillId="0" borderId="1" xfId="2" applyNumberFormat="1" applyFont="1" applyFill="1" applyBorder="1" applyAlignment="1">
      <alignment horizontal="center"/>
    </xf>
    <xf numFmtId="0" fontId="5" fillId="0" borderId="1" xfId="0" applyFont="1" applyFill="1" applyBorder="1" applyAlignment="1">
      <alignment horizontal="justify" vertical="center"/>
    </xf>
    <xf numFmtId="166" fontId="5" fillId="0" borderId="1" xfId="2" applyNumberFormat="1" applyFont="1" applyFill="1" applyBorder="1" applyAlignment="1">
      <alignment horizontal="center" vertical="center"/>
    </xf>
    <xf numFmtId="49" fontId="5" fillId="0" borderId="1" xfId="6" applyFont="1" applyFill="1" applyBorder="1" applyAlignment="1" applyProtection="1">
      <alignment horizontal="left" vertical="center" wrapText="1"/>
    </xf>
    <xf numFmtId="17" fontId="5" fillId="0" borderId="1" xfId="0" applyNumberFormat="1" applyFont="1" applyFill="1" applyBorder="1" applyAlignment="1">
      <alignment horizontal="left" vertical="center" wrapText="1"/>
    </xf>
    <xf numFmtId="166" fontId="5" fillId="0" borderId="1" xfId="2" applyNumberFormat="1" applyFont="1" applyFill="1" applyBorder="1" applyAlignment="1">
      <alignment horizontal="left" vertical="center" wrapText="1"/>
    </xf>
    <xf numFmtId="9" fontId="5" fillId="0" borderId="1" xfId="3" applyFont="1" applyFill="1" applyBorder="1" applyAlignment="1" applyProtection="1">
      <alignment horizontal="left" vertical="center" wrapText="1"/>
      <protection hidden="1"/>
    </xf>
    <xf numFmtId="49" fontId="5" fillId="0" borderId="1" xfId="18" applyNumberFormat="1" applyFont="1" applyFill="1" applyBorder="1" applyAlignment="1">
      <alignment horizontal="left" vertical="center" wrapText="1"/>
    </xf>
    <xf numFmtId="0" fontId="5" fillId="0" borderId="1" xfId="18" applyFont="1" applyFill="1" applyBorder="1" applyAlignment="1">
      <alignment horizontal="center" vertical="center" wrapText="1"/>
    </xf>
    <xf numFmtId="0" fontId="5" fillId="0" borderId="1" xfId="18" applyFont="1" applyFill="1" applyBorder="1" applyAlignment="1">
      <alignment horizontal="left" vertical="center" wrapText="1"/>
    </xf>
    <xf numFmtId="14" fontId="5" fillId="0" borderId="1" xfId="0" applyNumberFormat="1" applyFont="1" applyFill="1" applyBorder="1" applyAlignment="1">
      <alignment horizontal="left" vertical="center" wrapText="1"/>
    </xf>
    <xf numFmtId="0" fontId="5" fillId="0" borderId="1" xfId="0" applyFont="1" applyFill="1" applyBorder="1" applyAlignment="1">
      <alignment vertical="center" wrapText="1"/>
    </xf>
    <xf numFmtId="0" fontId="5" fillId="0" borderId="1" xfId="0" applyFont="1" applyFill="1" applyBorder="1" applyAlignment="1">
      <alignment wrapText="1"/>
    </xf>
    <xf numFmtId="0" fontId="5" fillId="0" borderId="1" xfId="0" applyFont="1" applyFill="1" applyBorder="1" applyAlignment="1">
      <alignment horizontal="left" wrapText="1"/>
    </xf>
    <xf numFmtId="0" fontId="15" fillId="2" borderId="1" xfId="4" applyFont="1" applyBorder="1" applyAlignment="1" applyProtection="1">
      <alignment horizontal="center" vertical="top" wrapText="1"/>
    </xf>
    <xf numFmtId="15" fontId="5" fillId="0" borderId="1" xfId="0" applyNumberFormat="1" applyFont="1" applyFill="1" applyBorder="1" applyAlignment="1">
      <alignment horizontal="left" vertical="center" wrapText="1"/>
    </xf>
    <xf numFmtId="14" fontId="5" fillId="0" borderId="1" xfId="0" applyNumberFormat="1" applyFont="1" applyFill="1" applyBorder="1" applyAlignment="1" applyProtection="1">
      <alignment horizontal="center" vertical="center" wrapText="1"/>
    </xf>
    <xf numFmtId="49" fontId="5" fillId="0" borderId="1" xfId="0" applyNumberFormat="1" applyFont="1" applyFill="1" applyBorder="1" applyAlignment="1">
      <alignment horizontal="left" vertical="center" wrapText="1"/>
    </xf>
    <xf numFmtId="0" fontId="5" fillId="0" borderId="1" xfId="0" applyFont="1" applyFill="1" applyBorder="1" applyAlignment="1">
      <alignment vertical="center"/>
    </xf>
    <xf numFmtId="0" fontId="5" fillId="0" borderId="1" xfId="0" applyFont="1" applyFill="1" applyBorder="1" applyAlignment="1">
      <alignment horizontal="center" vertical="top" wrapText="1"/>
    </xf>
    <xf numFmtId="0" fontId="5" fillId="0" borderId="1" xfId="0" applyFont="1" applyFill="1" applyBorder="1" applyAlignment="1">
      <alignment vertical="top"/>
    </xf>
    <xf numFmtId="0" fontId="5" fillId="0" borderId="1" xfId="0" applyFont="1" applyFill="1" applyBorder="1" applyAlignment="1" applyProtection="1">
      <alignment horizontal="left" vertical="center" wrapText="1"/>
      <protection locked="0"/>
    </xf>
    <xf numFmtId="0" fontId="5" fillId="0" borderId="1" xfId="0" applyFont="1" applyFill="1" applyBorder="1" applyAlignment="1">
      <alignment horizontal="left"/>
    </xf>
    <xf numFmtId="49" fontId="5" fillId="0" borderId="1" xfId="0" applyNumberFormat="1" applyFont="1" applyFill="1" applyBorder="1"/>
    <xf numFmtId="0" fontId="5" fillId="0" borderId="1" xfId="0" applyFont="1" applyFill="1" applyBorder="1" applyAlignment="1">
      <alignment horizontal="left" vertical="top" wrapText="1"/>
    </xf>
    <xf numFmtId="0" fontId="5" fillId="0" borderId="1" xfId="18" applyFont="1" applyFill="1" applyBorder="1" applyAlignment="1" applyProtection="1">
      <alignment horizontal="left" vertical="center" wrapText="1"/>
    </xf>
    <xf numFmtId="0" fontId="5" fillId="0" borderId="1" xfId="18" applyFont="1" applyFill="1" applyBorder="1" applyAlignment="1" applyProtection="1">
      <alignment vertical="center" wrapText="1"/>
    </xf>
    <xf numFmtId="0" fontId="18" fillId="0" borderId="1" xfId="7" applyFont="1" applyFill="1" applyBorder="1" applyAlignment="1">
      <alignment horizontal="center" vertical="center" wrapText="1"/>
    </xf>
    <xf numFmtId="0" fontId="5" fillId="0" borderId="1" xfId="4" applyFont="1" applyFill="1" applyBorder="1" applyAlignment="1">
      <alignment horizontal="center" vertical="center" wrapText="1"/>
    </xf>
    <xf numFmtId="49" fontId="5" fillId="0" borderId="1" xfId="6" applyFont="1" applyFill="1" applyBorder="1" applyAlignment="1" applyProtection="1">
      <alignment horizontal="center" vertical="top" wrapText="1"/>
    </xf>
    <xf numFmtId="0" fontId="5" fillId="0" borderId="1" xfId="0" applyFont="1" applyFill="1" applyBorder="1" applyAlignment="1" applyProtection="1">
      <alignment horizontal="left" vertical="center" wrapText="1"/>
    </xf>
    <xf numFmtId="0" fontId="5" fillId="0" borderId="1" xfId="0" applyFont="1" applyFill="1" applyBorder="1" applyAlignment="1" applyProtection="1">
      <alignment horizontal="center" vertical="center"/>
    </xf>
    <xf numFmtId="166" fontId="5" fillId="0" borderId="1" xfId="2" applyNumberFormat="1" applyFont="1" applyFill="1" applyBorder="1" applyAlignment="1" applyProtection="1">
      <alignment horizontal="center" vertical="center"/>
    </xf>
    <xf numFmtId="49" fontId="5" fillId="0" borderId="1" xfId="0" applyNumberFormat="1" applyFont="1" applyFill="1" applyBorder="1" applyAlignment="1">
      <alignment vertical="center" wrapText="1"/>
    </xf>
    <xf numFmtId="49" fontId="5" fillId="0" borderId="1" xfId="6" applyFont="1" applyFill="1" applyBorder="1" applyAlignment="1" applyProtection="1">
      <alignment horizontal="center" vertical="center"/>
    </xf>
    <xf numFmtId="166" fontId="5" fillId="0" borderId="1" xfId="2" applyNumberFormat="1" applyFont="1" applyFill="1" applyBorder="1" applyAlignment="1" applyProtection="1">
      <alignment horizontal="center" vertical="center" wrapText="1"/>
    </xf>
    <xf numFmtId="49" fontId="5" fillId="0" borderId="1" xfId="6" applyFont="1" applyFill="1" applyBorder="1" applyProtection="1">
      <alignment horizontal="left" vertical="center"/>
    </xf>
    <xf numFmtId="168" fontId="5" fillId="0" borderId="1" xfId="15" applyNumberFormat="1" applyFont="1" applyFill="1" applyBorder="1" applyAlignment="1">
      <alignment horizontal="left" vertical="center" wrapText="1"/>
    </xf>
    <xf numFmtId="0" fontId="19" fillId="0" borderId="0" xfId="0" applyFont="1" applyFill="1" applyBorder="1" applyAlignment="1">
      <alignment horizontal="center" vertical="center" wrapText="1"/>
    </xf>
    <xf numFmtId="0" fontId="5" fillId="0" borderId="1" xfId="0" applyFont="1" applyBorder="1"/>
    <xf numFmtId="0" fontId="0" fillId="0" borderId="0" xfId="0" pivotButton="1"/>
    <xf numFmtId="0" fontId="0" fillId="0" borderId="0" xfId="0" applyAlignment="1">
      <alignment horizontal="left"/>
    </xf>
    <xf numFmtId="0" fontId="0" fillId="0" borderId="0" xfId="0" applyNumberFormat="1"/>
    <xf numFmtId="9" fontId="0" fillId="0" borderId="0" xfId="0" applyNumberFormat="1"/>
    <xf numFmtId="0" fontId="0" fillId="0" borderId="1" xfId="0" applyBorder="1" applyAlignment="1">
      <alignment horizontal="center" vertical="center" wrapText="1"/>
    </xf>
    <xf numFmtId="10" fontId="0" fillId="0" borderId="1" xfId="3" applyNumberFormat="1" applyFont="1" applyBorder="1" applyAlignment="1">
      <alignment horizontal="center" vertical="center" wrapText="1"/>
    </xf>
    <xf numFmtId="0" fontId="20" fillId="0" borderId="1" xfId="0" applyFont="1" applyBorder="1" applyAlignment="1">
      <alignment horizontal="left" vertical="center" wrapText="1"/>
    </xf>
    <xf numFmtId="0" fontId="20" fillId="0" borderId="1" xfId="0" applyFont="1" applyBorder="1" applyAlignment="1">
      <alignment horizontal="center" vertical="center" wrapText="1"/>
    </xf>
    <xf numFmtId="10" fontId="20" fillId="0" borderId="1" xfId="3" applyNumberFormat="1" applyFont="1" applyBorder="1" applyAlignment="1">
      <alignment horizontal="center" vertical="center" wrapText="1"/>
    </xf>
    <xf numFmtId="9" fontId="20" fillId="0" borderId="1" xfId="0" applyNumberFormat="1" applyFont="1" applyBorder="1" applyAlignment="1">
      <alignment horizontal="center" vertical="center" wrapText="1"/>
    </xf>
    <xf numFmtId="0" fontId="17" fillId="3" borderId="1" xfId="0" applyFont="1" applyFill="1" applyBorder="1" applyAlignment="1">
      <alignment horizontal="center"/>
    </xf>
    <xf numFmtId="0" fontId="17" fillId="4" borderId="1" xfId="0" applyFont="1" applyFill="1" applyBorder="1" applyAlignment="1">
      <alignment horizontal="center" vertical="center"/>
    </xf>
    <xf numFmtId="0" fontId="5" fillId="0" borderId="1" xfId="0" applyFont="1" applyBorder="1" applyAlignment="1"/>
    <xf numFmtId="0" fontId="17" fillId="5" borderId="1" xfId="0" applyFont="1" applyFill="1" applyBorder="1" applyAlignment="1">
      <alignment horizontal="center" vertical="center" wrapText="1"/>
    </xf>
    <xf numFmtId="0" fontId="17" fillId="6" borderId="1" xfId="0" applyFont="1" applyFill="1" applyBorder="1" applyAlignment="1">
      <alignment horizontal="center" vertical="center"/>
    </xf>
    <xf numFmtId="0" fontId="17" fillId="7" borderId="1" xfId="0" applyFont="1" applyFill="1" applyBorder="1" applyAlignment="1">
      <alignment horizontal="center" vertical="center" wrapText="1"/>
    </xf>
    <xf numFmtId="0" fontId="17" fillId="8" borderId="1" xfId="0" applyFont="1" applyFill="1" applyBorder="1" applyAlignment="1">
      <alignment horizontal="center" vertical="center"/>
    </xf>
    <xf numFmtId="0" fontId="21" fillId="0" borderId="1" xfId="0" applyFont="1" applyBorder="1" applyAlignment="1">
      <alignment horizontal="center"/>
    </xf>
  </cellXfs>
  <cellStyles count="19">
    <cellStyle name="BodyStyle" xfId="6"/>
    <cellStyle name="Énfasis1" xfId="4" builtinId="29"/>
    <cellStyle name="HeaderStyle" xfId="5"/>
    <cellStyle name="Hipervínculo" xfId="7" builtinId="8"/>
    <cellStyle name="Millares" xfId="1" builtinId="3"/>
    <cellStyle name="Moneda" xfId="2" builtinId="4"/>
    <cellStyle name="Moneda 2 3" xfId="15"/>
    <cellStyle name="Moneda 4" xfId="17"/>
    <cellStyle name="Normal" xfId="0" builtinId="0"/>
    <cellStyle name="Normal 2" xfId="18"/>
    <cellStyle name="Normal 3" xfId="16"/>
    <cellStyle name="Normal_1. Proyecto de Presupuesto 2007 - Rev 03" xfId="8"/>
    <cellStyle name="Normal_1. Proyecto de Presupuesto 2007 - Rev 03 2" xfId="11"/>
    <cellStyle name="Normal_COMPARATIVO PRECIOS ENTRE ALMACENES Y COMPRAS II" xfId="13"/>
    <cellStyle name="Normal_Hoja1" xfId="12"/>
    <cellStyle name="Normal_PLAN DE COMPRAS 2012" xfId="9"/>
    <cellStyle name="Normal_PRECIOS" xfId="14"/>
    <cellStyle name="Normal_PRESUPUESTO  -  2006- 1ra versión - 4.5  %" xfId="10"/>
    <cellStyle name="Porcentaje" xfId="3" builtinId="5"/>
  </cellStyles>
  <dxfs count="2">
    <dxf>
      <font>
        <condense val="0"/>
        <extend val="0"/>
        <color indexed="20"/>
      </font>
      <fill>
        <patternFill>
          <bgColor indexed="45"/>
        </patternFill>
      </fill>
    </dxf>
    <dxf>
      <fill>
        <patternFill patternType="none">
          <bgColor indexed="6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1.xml"/><Relationship Id="rId5" Type="http://schemas.openxmlformats.org/officeDocument/2006/relationships/externalLink" Target="externalLinks/externalLink2.xml"/><Relationship Id="rId10" Type="http://schemas.openxmlformats.org/officeDocument/2006/relationships/calcChain" Target="calcChain.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Z:\Hacienda\2017\Formato%20Plan%20Anual%20de%20Adquisiciones%20v1%2023012017%20ENERO%203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Z:\Infraestructura\PAA%20SIF%202017\Plan_Anual_de_Adquisiciones_2017_SIF_310120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exo 2. (2)."/>
      <sheetName val="HAICENDA 2017"/>
      <sheetName val="PROCESOS QUE ADELANTAN OTRAS"/>
      <sheetName val="CODIGO UNSPSC"/>
    </sheetNames>
    <sheetDataSet>
      <sheetData sheetId="0"/>
      <sheetData sheetId="1">
        <row r="339">
          <cell r="B339" t="str">
            <v>Departamento Administrativo de Planeación</v>
          </cell>
          <cell r="D339" t="str">
            <v>Concurso de Méritos</v>
          </cell>
        </row>
        <row r="340">
          <cell r="B340" t="str">
            <v>Departamento Administrativo del Sistema de Prevención, Atención y Recuperación de Desastres - DAPARD</v>
          </cell>
          <cell r="D340" t="str">
            <v>Contratación Directa - Arrendamiento o Adquisición de Bienes Inmuebles</v>
          </cell>
        </row>
        <row r="341">
          <cell r="B341" t="str">
            <v>Despacho del Gobernador</v>
          </cell>
          <cell r="D341" t="str">
            <v>Contratación Directa - Bienes y Servicios en el Sector Defensa y en el Departamento Administrativo de Seguridad</v>
          </cell>
        </row>
        <row r="342">
          <cell r="B342" t="str">
            <v>Fábrica de Licores y Alcoholes de Antioquia - FLA</v>
          </cell>
          <cell r="D342" t="str">
            <v>Contratación Directa - Contratos Interadministrativos</v>
          </cell>
        </row>
        <row r="343">
          <cell r="B343" t="str">
            <v>Gerencia de Afrodescendientes</v>
          </cell>
          <cell r="D343" t="str">
            <v>Contratación Directa - Contratos para el Desarrollo de Actividades Científicas y Tecnológicas</v>
          </cell>
        </row>
        <row r="344">
          <cell r="B344" t="str">
            <v>Gerencia de Auditoría Interna</v>
          </cell>
          <cell r="D344" t="str">
            <v>Contratación Directa - Empréstito</v>
          </cell>
        </row>
        <row r="345">
          <cell r="B345" t="str">
            <v>Gerencia de Infancia, Adolescencia y Juventud</v>
          </cell>
          <cell r="D345" t="str">
            <v xml:space="preserve">Contratación Directa - Encargo Fiduciario </v>
          </cell>
        </row>
        <row r="346">
          <cell r="B346" t="str">
            <v>Gerencia de Paz</v>
          </cell>
          <cell r="D346" t="str">
            <v>Contratación Directa - No pluralidad de oferentes</v>
          </cell>
          <cell r="F346" t="str">
            <v>Abastecimiento sostenible de agua apta para el consumo humano en zona urbana del Departamento</v>
          </cell>
        </row>
        <row r="347">
          <cell r="B347" t="str">
            <v>Gerencia de Seguridad Alimentaria y Nutricional de Antioquia - MANÁ</v>
          </cell>
          <cell r="D347" t="str">
            <v>Contratación Directa - Prestación de Servicios y de Apoyo a la Gestión Persona Jurídica</v>
          </cell>
          <cell r="F347" t="str">
            <v>Abastecimiento sostenible de agua apta para el consumo humano en zonas rurales</v>
          </cell>
        </row>
        <row r="348">
          <cell r="B348" t="str">
            <v>Gerencia de Servicios Públicos</v>
          </cell>
          <cell r="D348" t="str">
            <v>Contratación Directa - Prestación de Servicios y de Apoyo a la Gestión Persona Natural</v>
          </cell>
          <cell r="F348" t="str">
            <v>Acceso Rural a los Servicios Sociales</v>
          </cell>
        </row>
        <row r="349">
          <cell r="B349" t="str">
            <v>Gerencia Indígena</v>
          </cell>
          <cell r="D349" t="str">
            <v>Contratación Directa - Urgencia Manifiesta</v>
          </cell>
          <cell r="F349" t="str">
            <v>Acción Integral contra Minas Antipersonal (MAP), Munición sin Explotar (MUSE) y Artefactos Explosivos Improvisados (AEI)</v>
          </cell>
        </row>
        <row r="350">
          <cell r="B350" t="str">
            <v>Oficina de Comunicaciones</v>
          </cell>
          <cell r="D350" t="str">
            <v>Licitación Pública</v>
          </cell>
          <cell r="F350" t="str">
            <v>Acompañamiento en el diseño y/o fortalecimiento de Políticas públicas de trabajo decente en el Departamento</v>
          </cell>
        </row>
        <row r="351">
          <cell r="B351" t="str">
            <v>Secretaría de Agricultura y Desarrollo Rural</v>
          </cell>
          <cell r="D351" t="str">
            <v>Mínima Cuantía</v>
          </cell>
          <cell r="F351" t="str">
            <v>Adaptación y Mitigación al Cambio Climático</v>
          </cell>
        </row>
        <row r="352">
          <cell r="B352" t="str">
            <v>Secretaría de Educación</v>
          </cell>
          <cell r="D352" t="str">
            <v>Otro Tipo de Contrato</v>
          </cell>
          <cell r="F352" t="str">
            <v>Alianza entre el sector educativo y el sector deporte</v>
          </cell>
        </row>
        <row r="353">
          <cell r="B353" t="str">
            <v>Secretaría de Gestión Humana y Desarrollo Organizacional</v>
          </cell>
          <cell r="D353" t="str">
            <v xml:space="preserve">Régimen Especial - Artículo 14 Ley 9 de 1989, Ley 388 de 1997 </v>
          </cell>
          <cell r="F353" t="str">
            <v>Alternativas rurales para el manejo de los residuos sólidos en el Departamento</v>
          </cell>
        </row>
        <row r="354">
          <cell r="B354" t="str">
            <v>Secretaría de Gobierno</v>
          </cell>
          <cell r="D354" t="str">
            <v>Régimen Especial - Artículo 95 Ley 489 de 1998</v>
          </cell>
          <cell r="F354" t="str">
            <v>Altos Logros y Liderazgo Deportivo</v>
          </cell>
        </row>
        <row r="355">
          <cell r="B355" t="str">
            <v>Secretaría de Hacienda</v>
          </cell>
          <cell r="D355" t="str">
            <v>Régimen Especial - Artículo 96 Ley 489 de 1998</v>
          </cell>
          <cell r="F355" t="str">
            <v>Antioquia convive y es justa</v>
          </cell>
        </row>
        <row r="356">
          <cell r="B356" t="str">
            <v>Secretaría de Infraestructura Física</v>
          </cell>
          <cell r="D356" t="str">
            <v>Régimen Especial - Concesión Minera</v>
          </cell>
          <cell r="F356" t="str">
            <v>Antioquia en Paz</v>
          </cell>
        </row>
        <row r="357">
          <cell r="B357" t="str">
            <v>Secretaría de las Mujeres</v>
          </cell>
          <cell r="D357" t="str">
            <v>Régimen Especial - Contrato de Comodato</v>
          </cell>
          <cell r="F357" t="str">
            <v>Antioquia Joven</v>
          </cell>
        </row>
        <row r="358">
          <cell r="B358" t="str">
            <v>Secretaría de Medio Ambiente</v>
          </cell>
          <cell r="D358" t="str">
            <v>Régimen Especial - Decreto 1084 de 2015</v>
          </cell>
          <cell r="F358" t="str">
            <v>Antioquia libre de analfabetismo</v>
          </cell>
        </row>
        <row r="359">
          <cell r="B359" t="str">
            <v>Secretaría de Minas</v>
          </cell>
          <cell r="D359" t="str">
            <v>Régimen Especial - Decreto 1851 de 2015</v>
          </cell>
          <cell r="F359" t="str">
            <v>Antioquia reconoce e incluye la diversidad sexual y de género</v>
          </cell>
        </row>
        <row r="360">
          <cell r="B360" t="str">
            <v>Secretaría de Participación Ciudadana y Desarrollo Social</v>
          </cell>
          <cell r="D360" t="str">
            <v>Régimen Especial - Decreto 2500 de 2010</v>
          </cell>
          <cell r="F360" t="str">
            <v>Antioquia Rural Productiva</v>
          </cell>
        </row>
        <row r="361">
          <cell r="B361" t="str">
            <v>Secretaría de Productividad y Competitividad</v>
          </cell>
          <cell r="D361" t="str">
            <v>Régimen Especial - Decreto 777 de 1992</v>
          </cell>
          <cell r="F361" t="str">
            <v>Antioquia Sin Cultivos Ilícitos</v>
          </cell>
        </row>
        <row r="362">
          <cell r="B362" t="str">
            <v>Secretaría General</v>
          </cell>
          <cell r="D362" t="str">
            <v>Régimen Especial - Ley 14 de 1983, Decreto 1222 de 1986</v>
          </cell>
          <cell r="F362" t="str">
            <v xml:space="preserve">Antioquia territorio inteligente: ecosistema de innovación </v>
          </cell>
        </row>
        <row r="363">
          <cell r="B363" t="str">
            <v>Secretaría Privada</v>
          </cell>
          <cell r="D363" t="str">
            <v>Régimen Especial - Oferta de Concesión Mercantil</v>
          </cell>
          <cell r="F363" t="str">
            <v>Arte y Cultura para la Equidad y la Movilidad Social</v>
          </cell>
        </row>
        <row r="364">
          <cell r="B364" t="str">
            <v>Secretaría Seccional de Salud y Protección Social</v>
          </cell>
          <cell r="D364" t="str">
            <v>Régimen Especial - Organismos Internacionales</v>
          </cell>
          <cell r="F364" t="str">
            <v>Articulación intersectorial para el desarrollo integral del departamento</v>
          </cell>
        </row>
        <row r="365">
          <cell r="D365" t="str">
            <v>Selección Abreviada - Acuerdo Marco de Precios</v>
          </cell>
          <cell r="F365" t="str">
            <v xml:space="preserve">Coalición de Municipios Afroantioqueños </v>
          </cell>
        </row>
        <row r="366">
          <cell r="D366" t="str">
            <v>Selección Abreviada - Adquisición en Bolsa de Productos</v>
          </cell>
          <cell r="F366" t="str">
            <v>Competitividad y promoción del turismo</v>
          </cell>
        </row>
        <row r="367">
          <cell r="D367" t="str">
            <v>Selección Abreviada - Enajenación de Bienes</v>
          </cell>
          <cell r="F367" t="str">
            <v>Comunicación Organizacional y Pública</v>
          </cell>
        </row>
        <row r="368">
          <cell r="D368" t="str">
            <v>Selección Abreviada - Menor Cuantía</v>
          </cell>
          <cell r="F368" t="str">
            <v>Conocimiento del riesgo</v>
          </cell>
        </row>
        <row r="369">
          <cell r="B369" t="str">
            <v>Sin iniciar</v>
          </cell>
          <cell r="D369" t="str">
            <v>Selección Abreviada - Subasta Inversa</v>
          </cell>
          <cell r="F369" t="str">
            <v>Conservación de Ecosistemas Estratégicos</v>
          </cell>
        </row>
        <row r="370">
          <cell r="B370" t="str">
            <v>En etapa precontractual</v>
          </cell>
          <cell r="F370" t="str">
            <v>Construcción de Paz</v>
          </cell>
        </row>
        <row r="371">
          <cell r="B371" t="str">
            <v>En ejecución</v>
          </cell>
          <cell r="F371" t="str">
            <v>Cooperación Internacional para el Desarrollo</v>
          </cell>
        </row>
        <row r="372">
          <cell r="B372" t="str">
            <v>Suspendido</v>
          </cell>
          <cell r="F372" t="str">
            <v>Coordinación y Complementariedad técnica, política y económica como mecanismo para arreglo institucional</v>
          </cell>
        </row>
        <row r="373">
          <cell r="B373" t="str">
            <v>Terminado</v>
          </cell>
          <cell r="F373" t="str">
            <v>Desarrollo del capital intelectual y organizacional</v>
          </cell>
        </row>
        <row r="374">
          <cell r="B374" t="str">
            <v>Liquidado</v>
          </cell>
          <cell r="F374" t="str">
            <v>Directrices y lineamientos para el ordenamiento territorial agropecuario en Antioquia</v>
          </cell>
        </row>
        <row r="375">
          <cell r="F375" t="str">
            <v>Educación para la nueva ruralidad</v>
          </cell>
        </row>
        <row r="376">
          <cell r="F376" t="str">
            <v>Educación terciaria para todos</v>
          </cell>
        </row>
        <row r="377">
          <cell r="F377" t="str">
            <v>Educación y cultura para la sostenibilidad ambiental del Departamento de Antioquia</v>
          </cell>
        </row>
        <row r="378">
          <cell r="F378" t="str">
            <v>Educando en igualdad de género</v>
          </cell>
        </row>
        <row r="379">
          <cell r="D379" t="str">
            <v>N/A</v>
          </cell>
          <cell r="F379" t="str">
            <v>Empresas y/o esquemas asociativos regionales para la prestación de los servicios públicos en el Departamento</v>
          </cell>
        </row>
        <row r="380">
          <cell r="D380" t="str">
            <v>Aprobadas</v>
          </cell>
          <cell r="F380" t="str">
            <v>Energía para la ruralidad</v>
          </cell>
        </row>
        <row r="381">
          <cell r="D381" t="str">
            <v>No solicitadas</v>
          </cell>
          <cell r="F381" t="str">
            <v>Envejecimiento y Vejez</v>
          </cell>
        </row>
        <row r="382">
          <cell r="D382" t="str">
            <v>Solicitadas</v>
          </cell>
          <cell r="F382" t="str">
            <v>Equipamientos Culturales para el Desarrollo Territorial</v>
          </cell>
        </row>
        <row r="383">
          <cell r="F383" t="str">
            <v>Escenarios deportivos y recreativos para la comunidad</v>
          </cell>
        </row>
        <row r="384">
          <cell r="F384" t="str">
            <v>Espacios de participación para el fortalecimiento institucional</v>
          </cell>
        </row>
        <row r="385">
          <cell r="F385" t="str">
            <v>Estrategia Departamental Buen Comienzo Antioquia</v>
          </cell>
        </row>
        <row r="386">
          <cell r="F386" t="str">
            <v>Estudios y seguimientos para la planeación y desarrollo de la Infraestructura de transporte</v>
          </cell>
        </row>
        <row r="387">
          <cell r="F387" t="str">
            <v>Excelencia educativa con más y mejores maestros</v>
          </cell>
        </row>
        <row r="388">
          <cell r="F388" t="str">
            <v>Familias en Convivencia</v>
          </cell>
        </row>
        <row r="389">
          <cell r="F389" t="str">
            <v>Fomento de sinergias para la promoción y mejoramiento de la empleabilidad en las regiones del Departamento</v>
          </cell>
        </row>
        <row r="390">
          <cell r="F390" t="str">
            <v>Fomento y Apoyo para el Emprendimiento y Fortalecimiento Empresarial</v>
          </cell>
        </row>
        <row r="391">
          <cell r="F391" t="str">
            <v>Fortalecimiento a la Seguridad y Orden Público</v>
          </cell>
        </row>
        <row r="392">
          <cell r="F392" t="str">
            <v>Fortalecimiento Autoridad Sanitaria</v>
          </cell>
        </row>
        <row r="393">
          <cell r="F393" t="str">
            <v>Fortalecimiento de la actividad física y promoción de la salud. "Por su salud muévase pues"</v>
          </cell>
        </row>
        <row r="394">
          <cell r="F394" t="str">
            <v>Fortalecimiento de las entidades sin ánimo de lucro  y entes territoriales</v>
          </cell>
        </row>
        <row r="395">
          <cell r="F395" t="str">
            <v>Fortalecimiento de las instancias, mecanismos y espacios de participación ciudadana</v>
          </cell>
        </row>
        <row r="396">
          <cell r="F396" t="str">
            <v>Fortalecimiento de las TIC en la Administración Departamental</v>
          </cell>
        </row>
        <row r="397">
          <cell r="F397" t="str">
            <v xml:space="preserve">Fortalecimiento de las TIC en redes empresariales </v>
          </cell>
        </row>
        <row r="398">
          <cell r="F398" t="str">
            <v>Fortalecimiento de los ingresos departamentales</v>
          </cell>
        </row>
        <row r="399">
          <cell r="F399" t="str">
            <v>Fortalecimiento del acceso y la calidad de la información pública</v>
          </cell>
        </row>
        <row r="400">
          <cell r="F400" t="str">
            <v xml:space="preserve">Fortalecimiento del bienestar laboral y mejoramiento de la calidad de vida </v>
          </cell>
        </row>
        <row r="401">
          <cell r="F401" t="str">
            <v>Fortalecimiento del modelo integral de atención a la ciudadanía</v>
          </cell>
        </row>
        <row r="402">
          <cell r="F402" t="str">
            <v>Fortalecimiento del Movimiento Comunal y las Organizaciones Sociales</v>
          </cell>
        </row>
        <row r="403">
          <cell r="F403" t="str">
            <v>Fortalecimiento del potencial deportivo de Antioquia</v>
          </cell>
        </row>
        <row r="404">
          <cell r="F404" t="str">
            <v>Fortalecimiento del Sistema Departamental de Ciencia, tecnología e innovación (SDCTI).</v>
          </cell>
        </row>
        <row r="405">
          <cell r="F405" t="str">
            <v>Fortalecimiento institucional de los prestadores de servicios públicos en el Departamento</v>
          </cell>
        </row>
        <row r="406">
          <cell r="F406" t="str">
            <v>Fortalecimiento Institucional en Transporte y Transito en el Departamento de Antioquia</v>
          </cell>
        </row>
        <row r="407">
          <cell r="F407" t="str">
            <v>Fortalecimiento Institucional para la planeación y la gestión del Desarrollo Territorial</v>
          </cell>
        </row>
        <row r="408">
          <cell r="F408" t="str">
            <v>Fortalecimiento tecnológico de Teleantioquia</v>
          </cell>
        </row>
        <row r="409">
          <cell r="F409" t="str">
            <v>Fortalecimiento y articulación entre el modelo de operación por procesos (Sistema Integrado de Gestión) y la estructura organizacional</v>
          </cell>
        </row>
        <row r="410">
          <cell r="F410" t="str">
            <v>Fortalecimiento y Desarrollo de la Agricultura Familiar Campesina</v>
          </cell>
        </row>
        <row r="411">
          <cell r="F411" t="str">
            <v>Gas domiciliario para el desarrollo rural del departamento</v>
          </cell>
        </row>
        <row r="412">
          <cell r="F412" t="str">
            <v>Gas domiciliario para la competitividad en las zonas urbanas del Departamento</v>
          </cell>
        </row>
        <row r="413">
          <cell r="F413" t="str">
            <v>Gestión Cultural para el Fortalecimiento de la Ciudadanía</v>
          </cell>
        </row>
        <row r="414">
          <cell r="F414" t="str">
            <v>Gestión de la información temática territorial como base fundamental para la planeación y el desarrollo</v>
          </cell>
        </row>
        <row r="415">
          <cell r="F415" t="str">
            <v>Gestión de la seguridad y la salud en el trabajo</v>
          </cell>
        </row>
        <row r="416">
          <cell r="F416" t="str">
            <v>Gestión del Empleo Público</v>
          </cell>
        </row>
        <row r="417">
          <cell r="F417" t="str">
            <v>Gestión Integral del Patrimonio Cultural</v>
          </cell>
        </row>
        <row r="418">
          <cell r="F418" t="str">
            <v>Indígenas con Calidad de Vida</v>
          </cell>
        </row>
        <row r="419">
          <cell r="F419" t="str">
            <v>Infraestructura de apoyo a la producción, transformación y comercialización de productos agropecuarios, pesqueros y forestales</v>
          </cell>
        </row>
        <row r="420">
          <cell r="F420" t="str">
            <v>Infraestructura de vías terciarias como apoyo a la comercialización de productos agropecuarios, pesqueros y forestales</v>
          </cell>
        </row>
        <row r="421">
          <cell r="F421" t="str">
            <v>Innovación y Tecnología al Servicio del Desarrollo Territorial Departamental</v>
          </cell>
        </row>
        <row r="422">
          <cell r="F422" t="str">
            <v>Juegos del sector educativo</v>
          </cell>
        </row>
        <row r="423">
          <cell r="F423" t="str">
            <v>Lectura y escritura</v>
          </cell>
        </row>
        <row r="424">
          <cell r="F424" t="str">
            <v>Lineamientos para la creación de zonas industriales en los municipios de tradición minera en Antioquia</v>
          </cell>
        </row>
        <row r="425">
          <cell r="F425" t="str">
            <v>Manejo de desastres</v>
          </cell>
        </row>
        <row r="426">
          <cell r="F426" t="str">
            <v>Manejo integral de los residuos sólidos en zona urbana del Departamento – “Basura Cero”</v>
          </cell>
        </row>
        <row r="427">
          <cell r="F427" t="str">
            <v>Manejo sostenible de sistemas de aguas residuales en zona urbana del Departamento</v>
          </cell>
        </row>
        <row r="428">
          <cell r="F428" t="str">
            <v>Manejo sostenible de sistemas de aguas residuales en zonas rurales y de difícil acceso del departamento</v>
          </cell>
        </row>
        <row r="429">
          <cell r="F429" t="str">
            <v>Mantenimiento, mejoramiento y/o rehabilitación de la RVS</v>
          </cell>
        </row>
        <row r="430">
          <cell r="F430" t="str">
            <v>Más y mejor educación para la atención a la población en condición de discapacidad y talentos excepcionales</v>
          </cell>
        </row>
        <row r="431">
          <cell r="F431" t="str">
            <v>Más y mejor educación para la población étnica</v>
          </cell>
        </row>
        <row r="432">
          <cell r="F432" t="str">
            <v xml:space="preserve">Más y mejor educación para la sociedad y las personas en el sector rural </v>
          </cell>
        </row>
        <row r="433">
          <cell r="F433" t="str">
            <v xml:space="preserve">Más y mejor educación para la sociedad y las personas en el sector urbano </v>
          </cell>
        </row>
        <row r="434">
          <cell r="F434" t="str">
            <v>Mejoramiento de Vivienda Rural</v>
          </cell>
        </row>
        <row r="435">
          <cell r="F435" t="str">
            <v>Mejoramiento de vivienda urbana</v>
          </cell>
        </row>
        <row r="436">
          <cell r="F436" t="str">
            <v>Mejorar la productividad y la competitividad del sector minero del Departamento con responsabilidad ambiental y social</v>
          </cell>
        </row>
        <row r="437">
          <cell r="F437" t="str">
            <v>Minería en armonía con el medio ambiente</v>
          </cell>
        </row>
        <row r="438">
          <cell r="F438" t="str">
            <v>Modelo Educativo de Antioquia para la vida, la sociedad y el trabajo</v>
          </cell>
        </row>
        <row r="439">
          <cell r="F439" t="str">
            <v>Modernización de la infraestructura física, bienes muebles, parque automotor y sistema integrado de seguridad</v>
          </cell>
        </row>
        <row r="440">
          <cell r="F440" t="str">
            <v>Movilidad segura en el Departamento de Antioquia</v>
          </cell>
        </row>
        <row r="441">
          <cell r="F441" t="str">
            <v>Mujeres asociadas, adelante!</v>
          </cell>
        </row>
        <row r="442">
          <cell r="F442" t="str">
            <v>Mujeres políticas “Antioquia Piensa en Grande”</v>
          </cell>
        </row>
        <row r="443">
          <cell r="F443" t="str">
            <v>Nuevos Polos de Desarrollo Habitacionales e Industriales</v>
          </cell>
        </row>
        <row r="444">
          <cell r="F444" t="str">
            <v>Participación de Antioquia en los Planes Nacionales de transporte Multimodal</v>
          </cell>
        </row>
        <row r="445">
          <cell r="F445" t="str">
            <v>Pavimentación de la Red Vial Secundaria (RVS)</v>
          </cell>
        </row>
        <row r="446">
          <cell r="F446" t="str">
            <v>Plan de cables aéreos</v>
          </cell>
        </row>
        <row r="447">
          <cell r="F447" t="str">
            <v>Población en Situación de Discapacidad</v>
          </cell>
        </row>
        <row r="448">
          <cell r="F448" t="str">
            <v>Prácticas de Excelencia</v>
          </cell>
        </row>
        <row r="449">
          <cell r="F449" t="str">
            <v>Preparando el campo antioqueño para los mercados del mundo</v>
          </cell>
        </row>
        <row r="450">
          <cell r="F450" t="str">
            <v>Prevención de las vulneraciones de la niñez para la construcción de la Paz</v>
          </cell>
        </row>
        <row r="451">
          <cell r="F451" t="str">
            <v>Promoción del deporte social comunitario, deporte formativo y recreación</v>
          </cell>
        </row>
        <row r="452">
          <cell r="F452" t="str">
            <v>Promoción, prevención y protección de los Derechos Humanos (DDHH) y Derecho Internacional Humanitario (DIH).</v>
          </cell>
        </row>
        <row r="453">
          <cell r="F453" t="str">
            <v>Protección y Conservación del Recurso Hídrico</v>
          </cell>
        </row>
        <row r="454">
          <cell r="F454" t="str">
            <v>Protección, restablecimiento de los derechos y reparación individual y colectiva a las víctimas del conflicto armado</v>
          </cell>
        </row>
        <row r="455">
          <cell r="F455" t="str">
            <v>Proyectos de infraestructura cofinanciados en los municipios</v>
          </cell>
        </row>
        <row r="456">
          <cell r="F456" t="str">
            <v>Proyectos estratégicos Departamentales</v>
          </cell>
        </row>
        <row r="457">
          <cell r="F457" t="str">
            <v>Reducción del Riesgo</v>
          </cell>
        </row>
        <row r="458">
          <cell r="F458" t="str">
            <v>Salud Ambiental</v>
          </cell>
        </row>
        <row r="459">
          <cell r="F459" t="str">
            <v>Salud Pública</v>
          </cell>
        </row>
        <row r="460">
          <cell r="F460" t="str">
            <v>Seguimiento a procesos de restitución de tierras despojadas y abandonadas en el Departamento</v>
          </cell>
        </row>
        <row r="461">
          <cell r="F461" t="str">
            <v>Seguridad alimentaria y nutricional en la población vulnerable- MANÁ</v>
          </cell>
        </row>
        <row r="462">
          <cell r="F462" t="str">
            <v>Seguridad económica de las mujeres</v>
          </cell>
        </row>
        <row r="463">
          <cell r="F463" t="str">
            <v>Seguridad pública para las mujeres</v>
          </cell>
        </row>
        <row r="464">
          <cell r="F464" t="str">
            <v>Sistema Departamental de Bomberos</v>
          </cell>
        </row>
        <row r="465">
          <cell r="F465" t="str">
            <v>Sistema Departamental de Capacitación para el deporte, la recreación, la actividad física y educación física</v>
          </cell>
        </row>
        <row r="466">
          <cell r="F466" t="str">
            <v>Sistema Departamental de Información de Gestión del Riesgo de Desastres</v>
          </cell>
        </row>
        <row r="467">
          <cell r="F467" t="str">
            <v>Trabajo decente y desarrollo económico local para la Paz</v>
          </cell>
        </row>
        <row r="468">
          <cell r="F468" t="str">
            <v>Transformación social y cultural en Gestión del Riesgo</v>
          </cell>
        </row>
        <row r="469">
          <cell r="F469" t="str">
            <v xml:space="preserve">Transparencia y lucha frontal contra la corrupción </v>
          </cell>
        </row>
        <row r="470">
          <cell r="F470" t="str">
            <v>Transversalidad con hechos</v>
          </cell>
        </row>
        <row r="471">
          <cell r="F471" t="str">
            <v>Vías para sistemas alternativos de transporte</v>
          </cell>
        </row>
        <row r="472">
          <cell r="F472" t="str">
            <v>Vivienda Nueva Rural</v>
          </cell>
        </row>
        <row r="473">
          <cell r="F473" t="str">
            <v>Vivienda Nueva Urbana</v>
          </cell>
        </row>
      </sheetData>
      <sheetData sheetId="2"/>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exo 2. (2)."/>
      <sheetName val="Anexo 2."/>
      <sheetName val="UNSPSC"/>
    </sheetNames>
    <sheetDataSet>
      <sheetData sheetId="0" refreshError="1"/>
      <sheetData sheetId="1">
        <row r="401">
          <cell r="F401" t="str">
            <v>Tipo A1: Supervisión e Interventoría Integral</v>
          </cell>
        </row>
        <row r="402">
          <cell r="F402" t="str">
            <v>Tipo A2: Supervisión e Interventoría Técnica</v>
          </cell>
        </row>
        <row r="403">
          <cell r="F403" t="str">
            <v xml:space="preserve">Tipo B1: Supervisión e Interventoría Técnica </v>
          </cell>
        </row>
        <row r="404">
          <cell r="F404" t="str">
            <v>Tipo B2: Supervisión Colegiada</v>
          </cell>
        </row>
        <row r="405">
          <cell r="F405" t="str">
            <v>Tipo C:  Supervisión</v>
          </cell>
        </row>
      </sheetData>
      <sheetData sheetId="2" refreshError="1"/>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MARIA VICTORIA HOYOS VELASQUEZ" refreshedDate="42787.606093287039" createdVersion="5" refreshedVersion="5" minRefreshableVersion="3" recordCount="1007">
  <cacheSource type="worksheet">
    <worksheetSource ref="A5:AG1012" sheet="PAA_Ene2017"/>
  </cacheSource>
  <cacheFields count="33">
    <cacheField name="Dependencia" numFmtId="0">
      <sharedItems count="24">
        <s v="Secretaría de Hacienda"/>
        <s v="Secretaría de Agricultura y Desarrollo Rural"/>
        <s v="Secretaría de Educación"/>
        <s v="Fábrica de Licores y Alcoholes de Antioquia - FLA"/>
        <s v="Secretaría de Gestión Humana y Desarrollo Organizacional"/>
        <s v="Secretaría de Gobierno"/>
        <s v="Secretaría de Infraestructura Física"/>
        <s v="Secretaría de Medio Ambiente"/>
        <s v="Secretaría de las Mujeres"/>
        <s v="Gerencia de Afrodescendientes"/>
        <s v="Secretaría de Participación Ciudadana y Desarrollo Social"/>
        <s v="Departamento Administrativo de Planeación"/>
        <s v="Secretaría de Productividad y Competitividad"/>
        <s v="Gerencia de Servicios Públicos"/>
        <s v="Departamento Administrativo del Sistema de Prevención, Atención y Recuperación de Desastres - DAPARD"/>
        <s v="Gerencia de Paz"/>
        <s v="Oficina de Comunicaciones"/>
        <s v="Despacho del Gobernador"/>
        <s v="Secretaría Seccional de Salud y Protección Social"/>
        <s v="Secretaria de Minas"/>
        <s v="Gerencia de Auditoría Interna"/>
        <s v="Secretaría General"/>
        <s v="Gerencia Infancia, Adolescencia y Juventud"/>
        <s v="Gerencia Indígena"/>
      </sharedItems>
    </cacheField>
    <cacheField name="Códigos UNSPSC" numFmtId="0">
      <sharedItems containsBlank="1" containsMixedTypes="1" containsNumber="1" containsInteger="1" minValue="441216" maxValue="931315503"/>
    </cacheField>
    <cacheField name="Descripción" numFmtId="0">
      <sharedItems longText="1"/>
    </cacheField>
    <cacheField name="Fecha estimada de inicio de proceso de selección " numFmtId="0">
      <sharedItems containsBlank="1"/>
    </cacheField>
    <cacheField name="Duración estimada del contrato " numFmtId="0">
      <sharedItems containsBlank="1" containsMixedTypes="1" containsNumber="1" minValue="1" maxValue="12"/>
    </cacheField>
    <cacheField name="Modalidad de selección " numFmtId="0">
      <sharedItems containsBlank="1"/>
    </cacheField>
    <cacheField name="Fuente de los recursos (SGP - Propios - Regalías - Del crédito - Nacionales - etc)" numFmtId="0">
      <sharedItems/>
    </cacheField>
    <cacheField name="Valor total estimado" numFmtId="0">
      <sharedItems containsSemiMixedTypes="0" containsString="0" containsNumber="1" minValue="-111767682.01999998" maxValue="138611637203"/>
    </cacheField>
    <cacheField name="Valor estimado en la vigencia actual" numFmtId="0">
      <sharedItems containsBlank="1" containsMixedTypes="1" containsNumber="1" minValue="-111767682.01999998" maxValue="138611637203"/>
    </cacheField>
    <cacheField name="¿Se requieren vigencias futuras?" numFmtId="0">
      <sharedItems containsBlank="1"/>
    </cacheField>
    <cacheField name="Estado de solicitud de vigencias futuras" numFmtId="0">
      <sharedItems containsBlank="1"/>
    </cacheField>
    <cacheField name="Nombre completo" numFmtId="0">
      <sharedItems containsBlank="1"/>
    </cacheField>
    <cacheField name="Cargo " numFmtId="0">
      <sharedItems containsBlank="1"/>
    </cacheField>
    <cacheField name="Teléfono " numFmtId="0">
      <sharedItems containsBlank="1" containsMixedTypes="1" containsNumber="1" containsInteger="1" minValue="5106" maxValue="30839016"/>
    </cacheField>
    <cacheField name="Correo electrónico " numFmtId="0">
      <sharedItems containsBlank="1"/>
    </cacheField>
    <cacheField name="Programa del Plan al cual contribuye el objeto contractual" numFmtId="0">
      <sharedItems containsBlank="1"/>
    </cacheField>
    <cacheField name="Producto(s) del Plan al cual contribuye el objeto contractual" numFmtId="0">
      <sharedItems containsBlank="1" longText="1"/>
    </cacheField>
    <cacheField name="Nombre del Proyecto al cual pertenece el objeto contractual" numFmtId="0">
      <sharedItems containsBlank="1" longText="1"/>
    </cacheField>
    <cacheField name="Elemento PEP " numFmtId="0">
      <sharedItems containsBlank="1" containsMixedTypes="1" containsNumber="1" containsInteger="1" minValue="2222" maxValue="230003001"/>
    </cacheField>
    <cacheField name="Producto(s) del Proyecto que se impactan con el objeto contractual" numFmtId="0">
      <sharedItems containsBlank="1" containsMixedTypes="1" containsNumber="1" containsInteger="1" minValue="31060101" maxValue="34040103" longText="1"/>
    </cacheField>
    <cacheField name="Actividad(es) del Proyecto que requieren del objeto contractual" numFmtId="0">
      <sharedItems containsBlank="1" longText="1"/>
    </cacheField>
    <cacheField name="N° del Proceso en el SECOP" numFmtId="0">
      <sharedItems containsBlank="1" containsMixedTypes="1" containsNumber="1" containsInteger="1" minValue="6026" maxValue="6437"/>
    </cacheField>
    <cacheField name="N°. de la necesidad en SAP" numFmtId="0">
      <sharedItems containsBlank="1" containsMixedTypes="1" containsNumber="1" containsInteger="1" minValue="15460" maxValue="16508"/>
    </cacheField>
    <cacheField name="Estudio Previo Aprobado (Fecha de aprobación en Consejo de Gobierno)" numFmtId="0">
      <sharedItems containsNonDate="0" containsDate="1" containsString="0" containsBlank="1" minDate="2016-04-26T00:00:00" maxDate="2017-04-20T00:00:00"/>
    </cacheField>
    <cacheField name="Número del radicado  Resolución y/o carta de aceptación" numFmtId="0">
      <sharedItems containsBlank="1" containsMixedTypes="1" containsNumber="1" containsInteger="1" minValue="4600006175" maxValue="2017060001187"/>
    </cacheField>
    <cacheField name="Número del Contrato" numFmtId="0">
      <sharedItems containsBlank="1" containsMixedTypes="1" containsNumber="1" containsInteger="1" minValue="460006167" maxValue="4600006224"/>
    </cacheField>
    <cacheField name="Porcentaje de cumplimiento" numFmtId="9">
      <sharedItems containsSemiMixedTypes="0" containsString="0" containsNumber="1" minValue="0" maxValue="1" count="3">
        <n v="0.33"/>
        <n v="0"/>
        <n v="1"/>
      </sharedItems>
    </cacheField>
    <cacheField name="Nombre Contratista / Asociado(s)" numFmtId="0">
      <sharedItems containsBlank="1"/>
    </cacheField>
    <cacheField name="Estado del Contrato" numFmtId="0">
      <sharedItems containsBlank="1"/>
    </cacheField>
    <cacheField name="Observaciones" numFmtId="0">
      <sharedItems containsBlank="1" longText="1"/>
    </cacheField>
    <cacheField name="Nombres y Apellidos del Supervisor o razón social del Interventor" numFmtId="0">
      <sharedItems containsBlank="1"/>
    </cacheField>
    <cacheField name="Tipo de Supervisión e Interventoría" numFmtId="0">
      <sharedItems containsBlank="1"/>
    </cacheField>
    <cacheField name="Función"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07">
  <r>
    <x v="0"/>
    <s v="81112001"/>
    <s v="Prestar el servicio del sistema de señalización y el sistema de control de transporte de los productos generadores de impuesto al consumo de licores, vinos, aperitivos y similares; cervezas, sifones, mezclas, refajos, cigarrillos,  tabaco elaborado o participación económica de monopolio de licores, permitiendo el control y su fiscalización en el departamento de Antioquia, su influencia en el resto del territorio nacional y sus puntos remotos, garantizando la interconexión al departamento de Antioquia con el resto del país"/>
    <s v="ABRIL  "/>
    <s v="9 MESES"/>
    <s v="Licitación Pública"/>
    <s v="Recursos propios"/>
    <n v="1950523813"/>
    <n v="1950523813"/>
    <s v="NO"/>
    <s v="N/A"/>
    <s v="Guatavo Andres Monsalve Londoño"/>
    <s v="Director de Rentas"/>
    <s v="3835152"/>
    <s v="Gustavo.monsalve@antioquia.gov.co"/>
    <m/>
    <m/>
    <m/>
    <m/>
    <m/>
    <m/>
    <s v="6306 de 2017"/>
    <m/>
    <d v="2017-01-11T00:00:00"/>
    <m/>
    <m/>
    <x v="0"/>
    <m/>
    <s v="En etapa precontractual"/>
    <m/>
    <s v="Ivon Stella Hernandez Gonzalez y Cesar Cordoba"/>
    <s v="Tipo B2: Supervisión Colegiada"/>
    <s v="Tecnica, Administrativa, Financiera, juridca y contable "/>
  </r>
  <r>
    <x v="0"/>
    <n v="80000000"/>
    <s v="Fortalecer la gestión tributaria del impuesto de registro y estampilla prodesarrollo c uraba"/>
    <s v="ABRIL  "/>
    <s v="9 MESES"/>
    <s v="Régimen Especial - Artículo 96 Ley 489 de 1998"/>
    <s v="Recursos propios"/>
    <n v="17500000"/>
    <n v="20178000"/>
    <s v="NO"/>
    <s v="N/A"/>
    <s v="Gustavo Andres Monsalve Londoño"/>
    <s v="Director de Rentas"/>
    <s v="3835152"/>
    <s v="Gustavo.monsalve@antioquia.gov.co"/>
    <m/>
    <m/>
    <m/>
    <m/>
    <m/>
    <m/>
    <m/>
    <m/>
    <m/>
    <m/>
    <m/>
    <x v="1"/>
    <m/>
    <m/>
    <m/>
    <s v="Eberardo Cifuentes Taborda "/>
    <s v="Tipo C:  Supervisión"/>
    <s v="Tecnica, Administrativa, Financiera, juridca y contable "/>
  </r>
  <r>
    <x v="0"/>
    <n v="80000000"/>
    <s v="Fortalecer la gestión tributaria del impuesto de registro y estampilla prodesarrollo c oriente"/>
    <s v="ABRIL  "/>
    <s v="9 MESES"/>
    <s v="Régimen Especial - Artículo 96 Ley 489 de 1998"/>
    <s v="Recursos propios"/>
    <n v="29166385"/>
    <n v="33630000"/>
    <s v="NO"/>
    <s v="N/A"/>
    <s v="Gustavo Andres Monsalve Londoño"/>
    <s v="Director de Rentas"/>
    <s v="3835152"/>
    <s v="Gustavo.monsalve@antioquia.gov.co"/>
    <m/>
    <m/>
    <m/>
    <m/>
    <m/>
    <m/>
    <m/>
    <m/>
    <m/>
    <m/>
    <m/>
    <x v="1"/>
    <m/>
    <m/>
    <m/>
    <s v="Eberardo Cifuentes Taborda "/>
    <s v="Tipo C:  Supervisión"/>
    <s v="Tecnica, Administrativa, Financiera, juridca y contable "/>
  </r>
  <r>
    <x v="0"/>
    <n v="80000000"/>
    <s v="Fortalecer la gestión tributaria del impuesto de registro y estampilla prodesarrollo C Magdalena "/>
    <s v="ABRIL  "/>
    <s v="9 MESES"/>
    <s v="Régimen Especial - Artículo 96 Ley 489 de 1998"/>
    <s v="Recursos propios"/>
    <n v="11595717"/>
    <n v="8508390"/>
    <s v="NO"/>
    <s v="N/A"/>
    <s v="Gustavo Andres Monsalve Londoño"/>
    <s v="Director de Rentas"/>
    <s v="3835152"/>
    <s v="Gustavo.monsalve@antioquia.gov.co"/>
    <m/>
    <m/>
    <m/>
    <m/>
    <m/>
    <m/>
    <m/>
    <m/>
    <m/>
    <m/>
    <m/>
    <x v="1"/>
    <m/>
    <m/>
    <m/>
    <s v="Eberardo Cifuentes Taborda "/>
    <s v="Tipo C:  Supervisión"/>
    <s v="Tecnica, Administrativa, Financiera, juridca y contable "/>
  </r>
  <r>
    <x v="0"/>
    <n v="80000000"/>
    <s v="Fortalecer la gestión tributaria del impuesto de registro y estampilla prodesarrollo c Medellin"/>
    <s v="ABRIL  "/>
    <s v="9 MESES"/>
    <s v="Régimen Especial - Artículo 96 Ley 489 de 1998"/>
    <s v="Recursos propios"/>
    <n v="320830200"/>
    <n v="235410000"/>
    <s v="NO"/>
    <s v="N/A"/>
    <s v="Gustavo Andres Monsalve Londoño"/>
    <s v="Director de Rentas"/>
    <s v="3835152"/>
    <s v="Gustavo.monsalve@antioquia.gov.co"/>
    <m/>
    <m/>
    <m/>
    <m/>
    <m/>
    <m/>
    <m/>
    <m/>
    <m/>
    <m/>
    <m/>
    <x v="1"/>
    <m/>
    <m/>
    <m/>
    <s v="Eberardo Cifuentes Taborda "/>
    <s v="Tipo C:  Supervisión"/>
    <s v="Tecnica, Administrativa, Financiera, juridca y contable "/>
  </r>
  <r>
    <x v="0"/>
    <n v="80000000"/>
    <s v="Fortalecer la gestión tributaria del impuesto de registro y estampilla prodesarrollo C Aburra sur "/>
    <s v="ABRIL  "/>
    <s v="9 MESES"/>
    <s v="Régimen Especial - Artículo 96 Ley 489 de 1998"/>
    <s v="Recursos propios"/>
    <n v="133731185"/>
    <n v="98125614"/>
    <s v="NO"/>
    <s v="N/A"/>
    <s v="Gustavo Andres Monsalve Londoño"/>
    <s v="Director de Rentas"/>
    <s v="3835152"/>
    <s v="Gustavo.monsalve@antioquia.gov.co"/>
    <m/>
    <m/>
    <m/>
    <m/>
    <m/>
    <m/>
    <m/>
    <m/>
    <m/>
    <m/>
    <m/>
    <x v="1"/>
    <m/>
    <m/>
    <m/>
    <s v="Eberardo Cifuentes Taborda "/>
    <s v="Tipo C:  Supervisión"/>
    <s v="Tecnica, Administrativa, Financiera, juridca y contable "/>
  </r>
  <r>
    <x v="0"/>
    <n v="80131502"/>
    <s v="El arrendatario entrega a título de arrendamiento a El arrendatario módulos de seguridad para depositar mercancía decomisada por la dirección de  Rentas  Departamentales"/>
    <s v="ENERO  "/>
    <s v="12 meses"/>
    <s v="Contratación Directa - Arrendamiento o Adquisición de Bienes Inmuebles"/>
    <s v="Recursos propios"/>
    <n v="149400660"/>
    <n v="149400660"/>
    <s v="NO"/>
    <s v="N/A"/>
    <s v="Gustavo Andres Monsalve Londoño"/>
    <s v="Director de Rentas"/>
    <s v="3835152"/>
    <s v="Gustavo.monsalve@antioquia.gov.co"/>
    <m/>
    <m/>
    <m/>
    <m/>
    <m/>
    <m/>
    <m/>
    <m/>
    <m/>
    <m/>
    <m/>
    <x v="1"/>
    <m/>
    <m/>
    <m/>
    <s v="Nini Johana Hernandez Moreno"/>
    <s v="Tipo C:  Supervisión"/>
    <s v="Tecnica, Administrativa, Financiera, juridca y contable "/>
  </r>
  <r>
    <x v="0"/>
    <s v="80111620"/>
    <s v="Contrato interadministrativo para apoyar, desarrollar y/o ejecutar la Estrategia Integral del Control a las Rentas Ilícitas en el marco del Proyecto de Inversión “Fortalecimiento de las Rentas Oficiales como Fuente de Inversión Social en el Departamento de Antioquia”."/>
    <s v="MARZO  "/>
    <s v="9 MESES"/>
    <s v="Contratación Directa - Contratos Interadministrativos"/>
    <s v="Recursos propios"/>
    <n v="3582066468"/>
    <n v="3582066468"/>
    <s v="NO"/>
    <s v="N/A"/>
    <s v="Gustavo Andres Monsalve Londoño"/>
    <s v="Director de Rentas"/>
    <s v="3835152"/>
    <s v="Gustavo.monsalve@antioquia.gov.co"/>
    <s v="Fortalecimiento de los ingresos departamentales"/>
    <s v="Incremento en los Ingresos totales del Departamento "/>
    <s v="Fortalecimiento de las rentas oficiales como fuente de inversión social en el Departamento de Antioquia"/>
    <s v="22-1144"/>
    <s v="Realización de operativos permanentes de control en las 9 Subregiones de Antioquia con el fin de contrarrestar el contrabando, falsificación, adulteración o explotación ilegal de las rentas propias del departamento, en lo relacionado con el impuesto al consumo de bebidas alcohólicas, tabacos y cigarrillos, la sobretasa de la gasolina, impuesto al degüello de ganado mayor y a los recursos transferidos de los juegos de suerte y azar."/>
    <s v="Actividades tendientes a contrarrestar el contrabando, la falsificación y evasión en las diferentes Rentas Departamentales, fortaleciendo las relaciones con entidades nacionales y generando mayores ingresos."/>
    <m/>
    <m/>
    <m/>
    <m/>
    <m/>
    <x v="1"/>
    <m/>
    <m/>
    <m/>
    <s v="Angela Piedad Soto Marin "/>
    <s v="Tipo C:  Supervisión"/>
    <s v="Tecnica, Administrativa, Financiera, juridca y contable "/>
  </r>
  <r>
    <x v="0"/>
    <n v="80111620"/>
    <s v="Contrato interadministrativo para apoyar y asesorar a todas las dependencias y/o direcciones de la Secretaría de Hacienda Departamental, tendientes a desarrollar o implementar diferentes acciones específicas con el fin de fortalecer financieramente y fiscal al Departamento de Antioquia."/>
    <s v="MARZO  "/>
    <s v="9 MESES"/>
    <s v="Contratación Directa - Contratos Interadministrativos"/>
    <s v="Recursos propios"/>
    <n v="2352000000"/>
    <n v="2352000000"/>
    <s v="NO"/>
    <s v="N/A"/>
    <s v="Gildardo Restrepo Jaramillo "/>
    <s v="Director financiero "/>
    <s v="3838131"/>
    <s v="gildardo.restrepo@antioquia.gov.co"/>
    <s v="Fortalecimiento de los ingresos departamentales"/>
    <s v="Incremento en los Ingresos totales del Departamento "/>
    <s v="Mejoramiento de la Hacienda Pública del Departamento de Antioquia"/>
    <s v="22-0154"/>
    <s v="Estabilización de las Finanzas Departamentales, en el campo presupuestal, financiero, y contable."/>
    <s v="Desarrollar o implementar diferentes acciones específicas con el fin de fortalecer financiera y fiscalmente el Departamento de Antioquia propiciando un escenario financiero que haga viable el Departamento de Antioquia y lograr financiar el Plan de Desarrollo 2016-2019 “Antioquia Piensa en Grande”."/>
    <m/>
    <m/>
    <m/>
    <m/>
    <m/>
    <x v="1"/>
    <m/>
    <m/>
    <m/>
    <s v="Angela Piedad Soto Marin y Juan Carlos Gaviria"/>
    <s v="Tipo B2: Supervisión Colegiada"/>
    <s v="Tecnica, Administrativa, Financiera, juridca y contable "/>
  </r>
  <r>
    <x v="0"/>
    <n v="80101510"/>
    <s v="Prestación de los servicios profesionales de calificación de capacidad de pago de largo y corto plazo  (denominada técnicamente calificación nacional de largo y corto plazo para con sus pasivos financieros) de el contratante por parte de la calificadora de  conformidad con las metodologías debidamente aprobadas por la calificadora y con la regulación vigente."/>
    <s v="AGOSTO"/>
    <s v="11 meses"/>
    <s v="Contratación Directa - Prestación de Servicios y de Apoyo a la Gestión Persona Jurídica"/>
    <s v="Recursos propios"/>
    <n v="24000000"/>
    <n v="21772998"/>
    <m/>
    <m/>
    <s v="Gildardo Restrepo Jaramillo "/>
    <s v="Director financiero "/>
    <s v="3838131"/>
    <s v="gildardo.restrepo@antioquia.gov.co"/>
    <m/>
    <m/>
    <m/>
    <m/>
    <m/>
    <m/>
    <m/>
    <m/>
    <m/>
    <m/>
    <m/>
    <x v="1"/>
    <m/>
    <m/>
    <m/>
    <s v="Fernando Gomez"/>
    <s v="Tipo C:  Supervisión"/>
    <s v="Tecnica, Administrativa, Financiera, juridca y contable "/>
  </r>
  <r>
    <x v="0"/>
    <n v="81161801"/>
    <s v="Contratar los diferentes servicios ofrecidos por la plataforma de pago electrónicos place to pay, que resuelven de manera eficiente desde el procesamiento y validación de transacciones hasta la conciliación de los pagos, el almacenamiento y la administración de documentos digitales que soportan estos pagos. "/>
    <s v="MARZO  "/>
    <s v="9 MESES"/>
    <s v="Contratación Directa - Prestación de Servicios y de Apoyo a la Gestión Persona Jurídica"/>
    <s v="Recursos propios"/>
    <n v="287517600"/>
    <n v="287517600"/>
    <s v="NO"/>
    <s v="N/A"/>
    <s v="Gildardo Restrepo Jaramillo "/>
    <s v="Director financiero "/>
    <s v="3838131"/>
    <s v="gildardo.restrepo@antioquia.gov.co"/>
    <m/>
    <m/>
    <m/>
    <m/>
    <m/>
    <m/>
    <m/>
    <m/>
    <m/>
    <m/>
    <m/>
    <x v="1"/>
    <m/>
    <m/>
    <m/>
    <s v="Gildardo Restrepo Jaramillo "/>
    <s v="Tipo C:  Supervisión"/>
    <s v="Tecnica, Administrativa, Financiera, juridca y contable "/>
  </r>
  <r>
    <x v="0"/>
    <s v="81112001"/>
    <s v="Contrato interadministrativo para apoyar y acompañar la gestión del proceso de implementación del nuevo régimen de contabilidad pública para entidades de gobierno según directrices de la contaduría general de la nación -CGN."/>
    <s v="ABRIL  "/>
    <s v="9 MESES"/>
    <s v="Contratación Directa - Contratos Interadministrativos"/>
    <s v="Recursos propios"/>
    <n v="2000000000"/>
    <n v="2000000000"/>
    <s v="NO"/>
    <s v="N/A"/>
    <s v="Luz Aide Correa "/>
    <s v="Directora Contabilidad "/>
    <n v="3838111"/>
    <s v="luz.correa@antioquia.gov.co"/>
    <s v="Fortalecimiento de los ingresos departamentales"/>
    <s v="Incremento en los Ingresos totales del Departamento "/>
    <s v="Aplicación del Marco normativo para la Implementación de las normas Internacionales emitido por la CGN, mediante la Resolución 533 de Octubre de 2015, en el Departamento de Antioquia."/>
    <s v="22-0089"/>
    <s v="implementación de la primera fase del proyecto “Preparación Obligatoria”."/>
    <s v="Dar aplicabilidad a la Resolución 533 de 2015, emitida por la Contaduría General de la Nación sobre el nuevo marco normativo para entidades de gobierno."/>
    <m/>
    <m/>
    <m/>
    <m/>
    <m/>
    <x v="1"/>
    <m/>
    <m/>
    <m/>
    <s v="Luz Aide Correa  y angela Piedad Soto Marin "/>
    <s v="Tipo B2: Supervisión Colegiada"/>
    <s v="Tecnica, Administrativa, Financiera, juridca y contable "/>
  </r>
  <r>
    <x v="0"/>
    <s v="86121800"/>
    <s v="Avaluos de Bienes propiedad del Departamento de Antioquia "/>
    <s v="JUNIO  "/>
    <s v="1 mes"/>
    <s v="Mínima Cuantía"/>
    <s v="Recursos propios"/>
    <n v="60000000"/>
    <n v="60000000"/>
    <s v="NO"/>
    <s v="N/A"/>
    <s v="Diana marcela David Hincapie"/>
    <s v="Profesional Universitaria"/>
    <n v="3838123"/>
    <s v="diana.david@antioquia.gov.co"/>
    <m/>
    <m/>
    <m/>
    <m/>
    <m/>
    <m/>
    <m/>
    <m/>
    <m/>
    <m/>
    <m/>
    <x v="1"/>
    <m/>
    <m/>
    <m/>
    <s v="Sandra Liliana Gallo"/>
    <s v="Tipo C:  Supervisión"/>
    <s v="Tecnica, Administrativa, Financiera, juridca y contable "/>
  </r>
  <r>
    <x v="0"/>
    <s v="84131501"/>
    <s v="Contratar el Programa General de Seguros del Departamento de Antioquia y La Contraloria General de Antioquia."/>
    <s v="MAYO  "/>
    <s v="12 meses"/>
    <s v="Licitación Pública"/>
    <s v="Recursos propios"/>
    <n v="4037882750"/>
    <n v="4037882750"/>
    <s v="NO"/>
    <s v="N/A"/>
    <s v="Diana marcela David Hincapie"/>
    <s v="Director de Rentas"/>
    <n v="3838123"/>
    <s v="diana.david@antioquia.gov.co"/>
    <m/>
    <m/>
    <m/>
    <m/>
    <m/>
    <m/>
    <m/>
    <m/>
    <m/>
    <m/>
    <m/>
    <x v="1"/>
    <m/>
    <m/>
    <m/>
    <s v="Diana Marcela David Hincapie"/>
    <s v="Tipo C:  Supervisión"/>
    <s v="Tecnica, Administrativa, Financiera, juridca y contable "/>
  </r>
  <r>
    <x v="0"/>
    <s v="72152711"/>
    <s v="Mantenimiento y Adecuación de Bienes Inmuebles propiedad del Departamento de Antioquia "/>
    <s v="Febrero"/>
    <s v="8 meses"/>
    <s v="Mínima Cuantía"/>
    <s v="Recursos propios"/>
    <n v="68000000"/>
    <n v="68000000"/>
    <s v="NO"/>
    <s v="N/A"/>
    <s v="Diana marcela David Hincapie"/>
    <s v="Profesional Universitaria"/>
    <n v="3839016"/>
    <s v="diana.david@antioquia.gov.co"/>
    <m/>
    <m/>
    <m/>
    <m/>
    <m/>
    <m/>
    <m/>
    <m/>
    <m/>
    <m/>
    <m/>
    <x v="1"/>
    <m/>
    <m/>
    <m/>
    <s v="Diana Marcela David Hincapie"/>
    <s v="Tipo C:  Supervisión"/>
    <s v="Tecnica, Administrativa, Financiera, juridca y contable "/>
  </r>
  <r>
    <x v="0"/>
    <n v="80161500"/>
    <s v="Contrato Interadministrativo con la Universidad de Antioquia para el saneamiento de los bienes muebles e Inmuebles"/>
    <s v="JUNIO  "/>
    <s v="6 mes"/>
    <s v="Contratación Directa - Contratos Interadministrativos"/>
    <s v="Recursos propios"/>
    <n v="3040000000"/>
    <n v="3040000000"/>
    <s v="NO"/>
    <s v="N/A"/>
    <s v="Diana marcela David Hincapie"/>
    <s v="Profesional Universitaria"/>
    <n v="3839016"/>
    <s v="diana.david@antioquia.gov.co"/>
    <m/>
    <m/>
    <m/>
    <m/>
    <m/>
    <m/>
    <m/>
    <m/>
    <m/>
    <m/>
    <m/>
    <x v="1"/>
    <m/>
    <m/>
    <m/>
    <s v="Diana Marcela David Hincapie y Ana Patricia Patiño Atehortua"/>
    <s v="Tipo C:  Supervisión"/>
    <s v="Tecnica, Administrativa, Financiera, juridca y contable "/>
  </r>
  <r>
    <x v="0"/>
    <s v="84131500"/>
    <s v="Contratar el Intermediario de seguros para el Departamento de Antioqua"/>
    <s v="Febrero"/>
    <s v="10 meses"/>
    <s v="Selección Abreviada - Acuerdo Marco de Precios"/>
    <s v="Recursos propios"/>
    <n v="0"/>
    <s v="N/A"/>
    <s v="NO"/>
    <s v="N/A"/>
    <s v="Diana marcela David Hincapie"/>
    <s v="Profesional Universitaria"/>
    <n v="3838123"/>
    <s v="diana.david@antioquia.gov.co"/>
    <m/>
    <m/>
    <m/>
    <m/>
    <m/>
    <m/>
    <m/>
    <m/>
    <m/>
    <m/>
    <m/>
    <x v="1"/>
    <m/>
    <m/>
    <m/>
    <s v="Diana Marcela David Hincapie"/>
    <s v="Tipo C:  Supervisión"/>
    <s v="Tecnica, Administrativa, Financiera, juridca y contable "/>
  </r>
  <r>
    <x v="0"/>
    <n v="80141705"/>
    <s v="Contratar Intermediario comercial que gestione y tramite la venta de bienes muebles "/>
    <s v="Febrero"/>
    <s v="10 meses"/>
    <s v="Selección Abreviada - Menor Cuantía"/>
    <s v="Recursos propios"/>
    <n v="0"/>
    <s v="N/A"/>
    <s v="NO"/>
    <s v="N/A"/>
    <s v="Diana marcela David Hincapie"/>
    <s v="Profesional Universitaria"/>
    <n v="30839016"/>
    <s v="diana.david@antioquia.gov.co"/>
    <m/>
    <m/>
    <m/>
    <m/>
    <m/>
    <m/>
    <m/>
    <m/>
    <m/>
    <m/>
    <m/>
    <x v="1"/>
    <m/>
    <m/>
    <m/>
    <s v="Laura Elorza Restrepo"/>
    <s v="Tipo C:  Supervisión"/>
    <s v="Tecnica, Administrativa, Financiera, juridca y contable "/>
  </r>
  <r>
    <x v="0"/>
    <n v="80000000"/>
    <s v="Convenio Interadministrativo entre el Departamento de Antioquia y la Contraloria General de Antioquia para asegurar los bienes propios de la Contraloria. "/>
    <s v="AGOSTO"/>
    <s v="12 meses"/>
    <s v="Régimen Especial - Artículo 96 Ley 489 de 1998"/>
    <s v="N/A"/>
    <n v="0"/>
    <n v="48000000"/>
    <s v="NO"/>
    <s v="N/A"/>
    <s v="Diana marcela David Hincapie"/>
    <s v="Profesional Universitaria"/>
    <n v="3839016"/>
    <s v="diana.david@antioquia.gov.co"/>
    <m/>
    <m/>
    <m/>
    <m/>
    <m/>
    <m/>
    <m/>
    <m/>
    <m/>
    <m/>
    <m/>
    <x v="1"/>
    <m/>
    <m/>
    <m/>
    <s v="Diana Marcela David Hincapie"/>
    <s v="Tipo C:  Supervisión"/>
    <s v="Tecnica, Administrativa, Financiera, juridca y contable "/>
  </r>
  <r>
    <x v="0"/>
    <n v="90121502"/>
    <s v="Adquisición de tiquetes aéreos para la Gobernación de Antioquia-Secretaria de Hacienda"/>
    <s v="Febrero"/>
    <s v="11 meses"/>
    <s v="Contratación Directa - Contratos Interadministrativos"/>
    <s v="Recursos propios"/>
    <n v="35000000"/>
    <n v="35000000"/>
    <m/>
    <m/>
    <s v="Melissa Urrego Mejia"/>
    <s v="Profesional Universitaria"/>
    <n v="3839179"/>
    <s v="melissa.urrego@antioquia,gov.co"/>
    <m/>
    <m/>
    <m/>
    <m/>
    <m/>
    <m/>
    <m/>
    <m/>
    <m/>
    <m/>
    <m/>
    <x v="1"/>
    <m/>
    <m/>
    <m/>
    <s v="Melissa Urrego Mejia "/>
    <s v="Tipo C:  Supervisión"/>
    <s v="Tecnica, Administrativa, Financiera, juridca y contable "/>
  </r>
  <r>
    <x v="0"/>
    <n v="78111800"/>
    <s v="Prestación de servicios de transporte terrestre automotor para apoyar la gestión de la Secretaría de Hacienda "/>
    <s v="ENERO  "/>
    <s v="11 meses"/>
    <s v="TRASLADO"/>
    <s v="Recursos propios"/>
    <n v="352696726"/>
    <n v="352696726"/>
    <m/>
    <m/>
    <s v="Silvia Elena Ramirez Molina"/>
    <s v="Profesional Universitaria"/>
    <n v="3838181"/>
    <s v="silvia.ramirez@antioquia.gov.co"/>
    <m/>
    <m/>
    <m/>
    <m/>
    <m/>
    <m/>
    <m/>
    <m/>
    <m/>
    <m/>
    <m/>
    <x v="1"/>
    <m/>
    <m/>
    <m/>
    <s v="Silvia Elena Ramirez Molina"/>
    <s v="Tipo C:  Supervisión"/>
    <s v="Tecnica, Administrativa, Financiera, juridca y contable "/>
  </r>
  <r>
    <x v="0"/>
    <n v="43211500"/>
    <s v="Compra de equipos tecnologicos"/>
    <s v="Febrero"/>
    <s v="1 mes"/>
    <s v="TRASLADO"/>
    <s v="Recursos propios"/>
    <n v="50000000"/>
    <n v="0"/>
    <m/>
    <m/>
    <s v="Gustavo Andres Monsalve Londoño"/>
    <s v="Director de Rentas"/>
    <s v="3835152"/>
    <s v="Gustavo.monsalve@antioquia.gov.co"/>
    <m/>
    <m/>
    <m/>
    <m/>
    <m/>
    <m/>
    <m/>
    <m/>
    <m/>
    <m/>
    <m/>
    <x v="1"/>
    <m/>
    <m/>
    <m/>
    <s v="Gustavo Andres Monsalve Londoño"/>
    <s v="Tipo C:  Supervisión"/>
    <s v="Tecnica, Administrativa, Financiera, juridca y contable "/>
  </r>
  <r>
    <x v="0"/>
    <n v="81112501"/>
    <s v="Actualización de Licencias Archivus"/>
    <s v="Febrero"/>
    <s v="1 mes"/>
    <s v="TRASLADO"/>
    <s v="Recursos propios"/>
    <n v="90000000"/>
    <n v="90000000"/>
    <m/>
    <m/>
    <s v="Diana marcela David Hincapie"/>
    <s v="Profesional Universitaria"/>
    <n v="3839016"/>
    <s v="diana.david@antioquia.gov.co"/>
    <m/>
    <m/>
    <m/>
    <m/>
    <m/>
    <m/>
    <m/>
    <m/>
    <m/>
    <m/>
    <m/>
    <x v="1"/>
    <m/>
    <m/>
    <m/>
    <s v="Ruth Natalia Castro"/>
    <s v="Tipo C:  Supervisión"/>
    <s v="Tecnica, Administrativa, Financiera, juridca y contable "/>
  </r>
  <r>
    <x v="0"/>
    <n v="81112501"/>
    <s v="Actualización de Licencias Arcgis"/>
    <s v="OCTUBRE  "/>
    <s v="1 mes"/>
    <s v="TRASLADO"/>
    <s v="Recursos propios"/>
    <n v="63000000"/>
    <n v="63000000"/>
    <m/>
    <m/>
    <s v="Diana marcela David Hincapie"/>
    <s v="Profesional Universitaria"/>
    <n v="3839016"/>
    <s v="diana.david@antioquia.gov.co"/>
    <m/>
    <m/>
    <m/>
    <m/>
    <m/>
    <m/>
    <m/>
    <m/>
    <m/>
    <m/>
    <m/>
    <x v="1"/>
    <m/>
    <m/>
    <m/>
    <s v="Ruth Natalia Castro"/>
    <s v="Tipo C:  Supervisión"/>
    <s v="Tecnica, Administrativa, Financiera, juridca y contable "/>
  </r>
  <r>
    <x v="0"/>
    <n v="81112501"/>
    <s v="Actualización de Licencias Autocad"/>
    <s v="Febrero"/>
    <s v="1 mes"/>
    <s v="TRASLADO"/>
    <s v="Recursos propios"/>
    <n v="48000000"/>
    <n v="0"/>
    <m/>
    <m/>
    <s v="Diana marcela David Hincapie"/>
    <s v="Profesional Universitaria"/>
    <n v="3839016"/>
    <s v="diana.david@antioquia.gov.co"/>
    <m/>
    <m/>
    <m/>
    <m/>
    <m/>
    <m/>
    <m/>
    <m/>
    <m/>
    <m/>
    <m/>
    <x v="1"/>
    <m/>
    <m/>
    <m/>
    <s v="Ruth Natalia Castro"/>
    <s v="Tipo C:  Supervisión"/>
    <s v="Tecnica, Administrativa, Financiera, juridca y contable "/>
  </r>
  <r>
    <x v="0"/>
    <n v="81112501"/>
    <s v="Actualziacion de Licencias Ofifice"/>
    <s v="Febrero"/>
    <s v="1 mes"/>
    <s v="TRASLADO"/>
    <s v="Recursos propios"/>
    <n v="300000000"/>
    <n v="300000000"/>
    <m/>
    <m/>
    <s v="Diana marcela David Hincapie"/>
    <s v="Profesional Universitaria"/>
    <n v="3839016"/>
    <s v="diana.david@antioquia.gov.co"/>
    <m/>
    <m/>
    <m/>
    <m/>
    <m/>
    <m/>
    <m/>
    <m/>
    <m/>
    <m/>
    <m/>
    <x v="1"/>
    <m/>
    <m/>
    <m/>
    <s v="Ruth Natalia Castro"/>
    <s v="Tipo C:  Supervisión"/>
    <s v="Tecnica, Administrativa, Financiera, juridca y contable "/>
  </r>
  <r>
    <x v="1"/>
    <n v="78110000"/>
    <s v="Adquisicion de tiquetes  Aereos"/>
    <s v="Febrero"/>
    <s v="11meses"/>
    <s v="Contratación Directa - Contratos Interadministrativos"/>
    <s v="Recursos propios"/>
    <n v="30000000"/>
    <n v="30000000"/>
    <s v="NO"/>
    <s v="N/A"/>
    <s v="Luis Fernando Torres"/>
    <s v="Profesional"/>
    <s v="3838845"/>
    <s v="luis.torres@antioquia.gov.co"/>
    <m/>
    <m/>
    <m/>
    <m/>
    <m/>
    <m/>
    <m/>
    <n v="15727"/>
    <m/>
    <m/>
    <m/>
    <x v="1"/>
    <m/>
    <s v="Sin iniciar"/>
    <m/>
    <s v="Luis Fernando Torres"/>
    <s v="Tipo C:  Supervisión"/>
    <s v="Tecnica, Administrativa, Financiera."/>
  </r>
  <r>
    <x v="1"/>
    <n v="80131505"/>
    <s v="Arrendamiento oficina de Uraba"/>
    <s v="ENERO  "/>
    <s v="12 meses"/>
    <s v="Contratación Directa - Arrendamiento o Adquisición de Bienes Inmuebles"/>
    <s v="Recursos propios"/>
    <n v="13135133"/>
    <n v="13135133"/>
    <s v="NO"/>
    <s v="N/A"/>
    <s v="Caros Mario  Giraldo"/>
    <s v="Profesional"/>
    <s v="3838845"/>
    <s v="suburaba@hotmail.com"/>
    <m/>
    <m/>
    <m/>
    <m/>
    <m/>
    <m/>
    <m/>
    <n v="15742"/>
    <m/>
    <m/>
    <m/>
    <x v="1"/>
    <m/>
    <s v="Sin iniciar"/>
    <m/>
    <s v="Caros Mario  Giraldo"/>
    <s v="Tipo C:  Supervisión"/>
    <s v="Tecnica, Administrativa, Financiera."/>
  </r>
  <r>
    <x v="1"/>
    <n v="86101500"/>
    <s v="Caracterización y Dignóstico (cont.) POTA y Análisis prospectiva Construccion de la prospectiva y la formulacion del Plan de Ordenamiento territorial Agropecuario para Antioquia._x000a_"/>
    <s v="ENERO  "/>
    <s v="12 meses"/>
    <s v="Contratación Directa - Contratos Interadministrativos"/>
    <s v="Recursos propios"/>
    <n v="870240000"/>
    <n v="870240000"/>
    <s v="NO"/>
    <s v="N/A"/>
    <s v="Gloria Bedoya"/>
    <s v="Profesional"/>
    <s v="3838819"/>
    <s v="gloria.bedoya@antioquia.gov"/>
    <s v="Directrices y lineamientos para el ordenamiento territorial agropecuario en Antioquia"/>
    <s v="Construcción del componente agropecuario (POTA) del Plan de Ordenamiento Territorial Departamental"/>
    <s v="Construcción del Plan de Ordenamiento Territorial Agropecuario-POTA Todo el Departamento"/>
    <s v="220069"/>
    <s v="Carateriz y diagnóst (cont.)POTA-Análisis prospectivo-POTA-Formulación POTA -Acuerdos territoriales-POTA"/>
    <m/>
    <m/>
    <m/>
    <m/>
    <m/>
    <m/>
    <x v="1"/>
    <m/>
    <s v="Sin iniciar"/>
    <m/>
    <s v="Gloria Bedoya"/>
    <s v="Tipo C:  Supervisión"/>
    <s v="Tecnica, Administrativa, Financiera."/>
  </r>
  <r>
    <x v="1"/>
    <n v="86101500"/>
    <s v="Lineamientos de Politica POTA  Construccion de la prospectiva y la formulacion del Plan de Ordenamiento territorial Agropecuario para Antioquia."/>
    <s v="ENERO  "/>
    <s v="10 meses"/>
    <s v="Contratación Directa - Contratos Interadministrativos"/>
    <s v="Recursos propios"/>
    <n v="1129760000"/>
    <n v="1129760000"/>
    <s v="NO"/>
    <s v="N/A"/>
    <s v="Gloria Bedoya"/>
    <s v="Profesional"/>
    <s v="3838819"/>
    <s v="gloria.bedoya@antioquia.gov"/>
    <s v="Directrices y lineamientos para el ordenamiento territorial agropecuario en Antioquia"/>
    <s v="Política Departamental para la gestión del ordenamiento territorial  agropecuario de Antioquia  aprobada por la Honorable Asamblea Departamental"/>
    <s v="Construcción del Plan de Ordenamiento Territorial Agropecuario-POTA Todo el Departamento"/>
    <s v="220069"/>
    <s v="Prepar  y diagnóst política POTA- Formulación de  lineamientos política  POTA-Socialización y difusion política POTA"/>
    <m/>
    <m/>
    <m/>
    <m/>
    <m/>
    <m/>
    <x v="1"/>
    <m/>
    <s v="Sin iniciar"/>
    <m/>
    <s v="Gloria Bedoya"/>
    <s v="Tipo C:  Supervisión"/>
    <s v="Tecnica, Administrativa, Financiera."/>
  </r>
  <r>
    <x v="1"/>
    <n v="10151500"/>
    <s v="Actvidades para la construcción de lineamientos de política de agrícultura familiar Campesina                                  Contribuir a la inclusión socio productiva del campesinado con el fortalecimiento de las capacidades para la participación en planes de abastecimiento local y emprendimientos sostenibles."/>
    <s v="Febrero"/>
    <s v="10 meses"/>
    <s v="Régimen Especial - Artículo 95 Ley 489 de 1998"/>
    <s v="Recursos propios"/>
    <n v="204626220"/>
    <n v="204626220"/>
    <s v="NO"/>
    <s v="N/A"/>
    <s v="Alejandro Henano "/>
    <s v="Profesional"/>
    <s v="Alejandro Henano "/>
    <s v="alejandro.henao.gov.co"/>
    <s v="Fortalecimiento y Desarrollo de la Agricultura Familiar Campesina"/>
    <s v="Política de agricultura familiar campesina enmarcada en el Desarrollo Rural  Aprobada"/>
    <s v="Fortalecimiento y Desarrollo (PROPIOS) del Programa de Agricultura Familiar en el Departamento"/>
    <n v="140054"/>
    <s v="Caracterización de la AF en Antioquia-Formulación ordenanza política de AF"/>
    <m/>
    <m/>
    <m/>
    <m/>
    <m/>
    <m/>
    <x v="1"/>
    <m/>
    <s v="Sin iniciar"/>
    <m/>
    <s v="Alejandro Henano "/>
    <s v="Tipo C:  Supervisión"/>
    <s v="Tecnica, Administrativa, Financiera."/>
  </r>
  <r>
    <x v="1"/>
    <n v="70000000"/>
    <s v="Generación de capacidades institucionales, producción y comercialización a través de compras locales, sistemas productivos, bancos de maquinaria con inclusión de la población campesina"/>
    <s v="ABRIL  "/>
    <s v="9meses"/>
    <s v="Régimen Especial - Artículo 95 Ley 489 de 1998"/>
    <s v="Recursos propios"/>
    <n v="593989639"/>
    <n v="593989639"/>
    <s v="NO"/>
    <s v="N/A"/>
    <s v="Alejandro Henano "/>
    <s v="Profesional"/>
    <s v="Alejandro Henano "/>
    <s v="alejandro.henao.gov.co"/>
    <s v="Fortalecimiento y Desarrollo de la Agricultura Familiar Campesina"/>
    <s v="Alianzas entre instituciones públicas y/o privadas y el campesinado para la compra de la producción obtenida_x000a_Circuitos de proximidad creados_x000a_Sistemas productivos familiares establecidos_x000a_Bancos de maquinaria, herramientas y equipos implementados_x000a_Proyectos de emprendimiento que vinculan la mujer rural y jóvenes campesinos_x000a_Proyectos pedagógicos productivos (PPP) que vinculan a los jóvenes del campo_x000a_Alianzas generadas con entidades competentes para el derecho a la tierra (Formalización) en la agricultura familiar campesina*_x000a_"/>
    <s v="Fortalecimiento y Desarrollo (PROPIOS) del Programa de Agricultura Familiar en el Departamento"/>
    <n v="140054"/>
    <s v="Alianzas para compra de producción-Circuitos de proximidad creados-Sistemas productivos familiares-temporal -Bancos de maquinaria, herramientas y equipos implementados-Proyectos de emprendimiento que vinculan la mujer rural y jóvenes campesinos-Proyectos pedagógicos productivos PPP que vinculan a los jovenes del campo"/>
    <m/>
    <m/>
    <m/>
    <m/>
    <m/>
    <m/>
    <x v="1"/>
    <m/>
    <s v="Sin iniciar"/>
    <m/>
    <s v="Alejandro Henano "/>
    <s v="Tipo C:  Supervisión"/>
    <s v="Tecnica, Administrativa, Financiera."/>
  </r>
  <r>
    <x v="1"/>
    <n v="86101700"/>
    <s v="Adecuación y dotación de las plantas de benefico y faenado de Antioquia"/>
    <s v="Febrero"/>
    <s v="10meses"/>
    <s v="Régimen Especial - Artículo 95 Ley 489 de 1998"/>
    <s v="Recursos propios"/>
    <n v="4014004976"/>
    <n v="4014004976"/>
    <s v="NO"/>
    <s v="N/A"/>
    <s v="Herman Serna"/>
    <s v="Profesional"/>
    <s v="3838836"/>
    <s v="Herman.serna@antioquia.gov.co3838"/>
    <s v="Infraestructura de apoyo a la producción, transformación y comercialización de productos agropecuarios, pesqueros y forestales"/>
    <s v="Infraestructura de apoyo a la producción, acopio, transformación y comercialización ganadera intervenidas"/>
    <s v="Mejoramiento Infraestructuras de beneficio y faenado de bovinos y porcinos (plazas de feria, subastas ganaderas, vehículos especializados) en el Departamento de Antioquia"/>
    <n v="140052"/>
    <s v="Plantas de beneficio animal categoría de autoconsumo -Planta de beneficio animal de categoría nacional"/>
    <m/>
    <m/>
    <m/>
    <m/>
    <m/>
    <m/>
    <x v="1"/>
    <m/>
    <s v="Sin iniciar"/>
    <m/>
    <s v="Herman Serna"/>
    <s v="Tipo C:  Supervisión"/>
    <s v="Tecnica, Administrativa, Financiera."/>
  </r>
  <r>
    <x v="1"/>
    <n v="72121002"/>
    <s v="Adquisición de equipos especializados para transporte de carne, Centros acopio de leche, centrales de frio"/>
    <s v="Febrero"/>
    <s v="10meses"/>
    <s v="Régimen Especial - Artículo 95 Ley 489 de 1998"/>
    <s v="Recursos propios"/>
    <n v="1416457326"/>
    <n v="1416457326"/>
    <s v="NO"/>
    <s v="N/A"/>
    <s v="Mauricio Molina"/>
    <s v="Profesional"/>
    <s v="3838814"/>
    <s v="mauricio.molina@antioquia.gov.co"/>
    <s v="Infraestructura de apoyo a la producción, transformación y comercialización de productos agropecuarios, pesqueros y forestales"/>
    <s v="Infraestructura de apoyo a la producción, acopio, transformación y comercialización ganadera intervenidas"/>
    <s v="Mejoramiento Infraestructuras de beneficio y faenado de bovinos y porcinos (plazas de feria, subastas ganaderas, vehículos especializados) en el Departamento de Antioquia"/>
    <n v="140052"/>
    <s v="Alternativos adquisición de vehículos especializados, centrales de frio"/>
    <m/>
    <m/>
    <m/>
    <m/>
    <m/>
    <m/>
    <x v="1"/>
    <m/>
    <s v="Sin iniciar"/>
    <m/>
    <s v="Mauricio Molina"/>
    <s v="Tipo C:  Supervisión"/>
    <s v="Tecnica, Administrativa, Financiera."/>
  </r>
  <r>
    <x v="1"/>
    <n v="72121002"/>
    <s v="Implementar unidades de beneficio y poscosecha para los diferentes productos agropecuarios"/>
    <s v="ENERO  "/>
    <s v="11meses"/>
    <s v="Régimen Especial - Artículo 95 Ley 489 de 1998"/>
    <s v="Recursos propios"/>
    <n v="354360830"/>
    <n v="354360830"/>
    <s v="NO"/>
    <s v="N/A"/>
    <s v="Catalina Marin"/>
    <s v="Profesional"/>
    <s v="8814"/>
    <s v="catalina.marin@antioquia.gov.co"/>
    <s v="Infraestructura de apoyo a la producción, transformación y comercialización de productos agropecuarios, pesqueros y forestales"/>
    <s v="Unidades de beneficio y poscosecha implementados_x000a__x000a_"/>
    <s v="Fortalecimiento de la infraestructura de apoyo a la producción, transformación y comercialización de productos agroindustriales en el Departamento de Antioquia "/>
    <n v="140053"/>
    <s v="Capacitación para operación técnica de las unidades de beneficio"/>
    <m/>
    <m/>
    <m/>
    <m/>
    <m/>
    <m/>
    <x v="1"/>
    <m/>
    <s v="Sin iniciar"/>
    <m/>
    <s v="Catalina Marin"/>
    <s v="Tipo C:  Supervisión"/>
    <s v="Tecnica, Administrativa, Financiera."/>
  </r>
  <r>
    <x v="1"/>
    <n v="72121002"/>
    <s v="Implementar una planta de valoración energética y material de residuos sólidos orgánicos"/>
    <s v="ENERO  "/>
    <s v="11meses"/>
    <s v="Régimen Especial - Artículo 95 Ley 489 de 1998"/>
    <s v="Recursos propios"/>
    <n v="0"/>
    <n v="0"/>
    <s v="NO"/>
    <s v="N/A"/>
    <s v="Isabel Arroyave"/>
    <s v="Profesional"/>
    <s v="3838814"/>
    <s v="isabel.arroyave@antioquia.gov.co"/>
    <s v="Infraestructura de apoyo a la producción, transformación y comercialización de productos agropecuarios, pesqueros y forestales"/>
    <s v="_x000a_Planta piloto de residuos sólidos orgánicos_x000a_"/>
    <s v="Fortalecimiento de la infraestructura de apoyo a la producción, transformación y comercialización de productos agroindustriales en el Departamento de Antioquia "/>
    <n v="140053"/>
    <s v="Diseño-construcción de biodigestores-Generar fertilizantes con residuos-Programa de recuperación de suelos-Uso de biogás para evitar emisión GEI-Transferencia de conocimiento"/>
    <m/>
    <m/>
    <m/>
    <m/>
    <m/>
    <m/>
    <x v="1"/>
    <m/>
    <s v="Sin iniciar"/>
    <m/>
    <s v="Isabel Arroyave"/>
    <s v="Tipo C:  Supervisión"/>
    <s v="Tecnica, Administrativa, Financiera."/>
  </r>
  <r>
    <x v="1"/>
    <n v="72121002"/>
    <s v="Implementar sistemas de transporte multimodal como cable-vías"/>
    <s v="ENERO  "/>
    <s v="11meses"/>
    <s v="Selección Abreviada - Menor Cuantía"/>
    <s v="Recursos propios"/>
    <n v="0"/>
    <n v="0"/>
    <s v="NO"/>
    <s v="N/A"/>
    <s v="Catalina Marin"/>
    <s v="Profesional"/>
    <s v="8814"/>
    <s v="catalina.marin@antioquia.gov.co"/>
    <s v="Infraestructura de apoyo a la producción, transformación y comercialización de productos agropecuarios, pesqueros y forestales"/>
    <s v="Cable –vías  implementados para transporte de productos agropecuarios"/>
    <s v="Fortalecimiento de la infraestructura de apoyo a la producción, transformación y comercialización de productos agroindustriales en el Departamento de Antioquia "/>
    <n v="140053"/>
    <s v="Estudios-diseños cable-vías-Construcción cable-vías-Capacitación operación-mantenimiento  "/>
    <m/>
    <m/>
    <m/>
    <m/>
    <m/>
    <m/>
    <x v="1"/>
    <m/>
    <s v="Sin iniciar"/>
    <m/>
    <s v="Catalina Marin"/>
    <s v="Tipo C:  Supervisión"/>
    <s v="Tecnica, Administrativa, Financiera."/>
  </r>
  <r>
    <x v="1"/>
    <n v="72121002"/>
    <s v="Contruir, adecuar y dotar la infraestructura de apoyo a la producción, acopio, transformación y comercialización de los diferentes productos agropecuarios, pesqueros y forestales"/>
    <s v="ENERO  "/>
    <s v="11meses"/>
    <s v="Régimen Especial - Artículo 95 Ley 489 de 1998"/>
    <s v="Recursos propios"/>
    <n v="295300692"/>
    <n v="295300692"/>
    <s v="NO"/>
    <s v="N/A"/>
    <s v="Gloria Escobar Escobar"/>
    <s v="Profesional"/>
    <s v="8824"/>
    <s v="gloria.escobar@antioquia.gov.co"/>
    <s v="Infraestructura de apoyo a la producción, transformación y comercialización de productos agropecuarios, pesqueros y forestales"/>
    <s v="Agroindustrias de apoyo a la producción, acopio, transformación y comercialización de productos _x000a_agrícolas, piscícolas, y acuícolas intervenidas "/>
    <s v="Fortalecimiento de la infraestructura de apoyo a la producción, transformación y comercialización de productos agroindustriales en el Departamento de Antioquia "/>
    <n v="140053"/>
    <s v="Agroindustrias construídas (hortalizas, frutas, aromáticas, tuberculos, caucho, plátano, café y otros)-Capacitación para operación técnica, social y económica de las agroindustrias paneleras-Agroindustrias construídas (hortalizas, frutas, aromáticas, tuberculos, caucho, plátano, café y otros)-Capacitación para operación técnica, social y económica de las agroindustrias-Agroindustrias acuícolas y pesqueros-Capacitación general agroindustrias-Agroindustrias apícolas construidas "/>
    <m/>
    <m/>
    <m/>
    <m/>
    <m/>
    <m/>
    <x v="1"/>
    <m/>
    <s v="Sin iniciar"/>
    <m/>
    <s v="Gloria Escobar Escobar"/>
    <s v="Tipo C:  Supervisión"/>
    <s v="Tecnica, Administrativa, Financiera."/>
  </r>
  <r>
    <x v="1"/>
    <n v="21101500"/>
    <s v="Mejorar las condiciones del suelo, mediante la implementación de distritos de riego y drenaje"/>
    <s v="ENERO  "/>
    <s v="11meses"/>
    <s v="Régimen Especial - Artículo 95 Ley 489 de 1998"/>
    <s v="Recursos propios"/>
    <n v="44295104"/>
    <n v="44295104"/>
    <s v="NO"/>
    <s v="N/A"/>
    <s v="Gloria Escobar Escobar"/>
    <s v="Profesional"/>
    <s v="8824"/>
    <s v="gloria.escobar@antioquia.gov.co"/>
    <s v="Infraestructura de apoyo a la producción, transformación y comercialización de productos agropecuarios, pesqueros y forestales"/>
    <s v="Área con Distritos de riego y drenaje  intervenida"/>
    <s v="Fortalecimiento de la infraestructura de apoyo a la producción, transformación y comercialización de productos agroindustriales en el Departamento de Antioquia "/>
    <n v="140053"/>
    <s v="Áreas con distritos de riego-Capacitación mantenimiento-operación-Diseños de distritos de riego"/>
    <m/>
    <m/>
    <m/>
    <m/>
    <m/>
    <m/>
    <x v="1"/>
    <m/>
    <s v="Sin iniciar"/>
    <m/>
    <s v="Gloria Escobar Escobar"/>
    <s v="Tipo C:  Supervisión"/>
    <s v="Tecnica, Administrativa, Financiera."/>
  </r>
  <r>
    <x v="1"/>
    <n v="80140000"/>
    <s v="Instrumentos para el acceso a los mercados agropecuarios implementados.  portafolio comercial digital, físico y móvil, aplicativo movil, capacitación adva y comercial a asociaciones, campaña al consumo."/>
    <s v="MARZO  "/>
    <s v="10 meses"/>
    <s v="Licitación Pública"/>
    <s v="Recursos propios"/>
    <n v="165001174"/>
    <n v="165001174"/>
    <s v="NO"/>
    <s v="N/A"/>
    <s v="Dayron Arroyave"/>
    <s v="Profesional"/>
    <s v="3838806"/>
    <s v="daironar@gmail.com"/>
    <s v="Preparando el campo antioqueño para los mercados del mundo"/>
    <s v="Instrumentos para el acceso a los mercados agropecuarios implementados"/>
    <s v="Fortalecimiento Agroempresarial y Comercial de Asociaciones Agropecuarias en el Departamento de Antioquia"/>
    <n v="140056"/>
    <s v="Aplicativo para dispositivos móviles, Portafolio Comercial Digital y Físico, Estructuración estrategias comerciales, Campañas de incremento al consumo.  "/>
    <m/>
    <m/>
    <m/>
    <m/>
    <m/>
    <m/>
    <x v="1"/>
    <m/>
    <s v="Sin iniciar"/>
    <m/>
    <s v="Dayron Arroyave"/>
    <s v="Tipo C:  Supervisión"/>
    <s v="Tecnica, Administrativa, Financiera."/>
  </r>
  <r>
    <x v="1"/>
    <n v="23150000"/>
    <s v="Dotación con diferentes elementos, equipos y/o maquinaria a Centros Agroindustriales de las Asociaciones de productores agropecuarias."/>
    <s v="MARZO  "/>
    <s v="10 meses"/>
    <s v="Régimen Especial - Artículo 95 Ley 489 de 1998"/>
    <s v="Recursos propios"/>
    <n v="0"/>
    <n v="0"/>
    <s v="NO"/>
    <s v="N/A"/>
    <s v="Clara Bedoya"/>
    <s v="Profesional"/>
    <s v="3838806"/>
    <s v="clara.bedoya@antioquia.gov.co"/>
    <s v="Preparando el campo antioqueño para los mercados del mundo"/>
    <s v="Dotaciones entregados a grupos de  productores para el cumplimiento de la normatividad de los procesos agroindustriales"/>
    <s v="Fortalecimiento Agroempresarial y Comercial de Asociaciones Agropecuarias en el Departamento de Antioquia"/>
    <n v="140056"/>
    <s v=" Dotación agroindustrial."/>
    <m/>
    <m/>
    <m/>
    <m/>
    <m/>
    <m/>
    <x v="1"/>
    <m/>
    <s v="Sin iniciar"/>
    <m/>
    <s v="Clara Bedoya"/>
    <s v="Tipo C:  Supervisión"/>
    <s v="Tecnica, Administrativa, Financiera."/>
  </r>
  <r>
    <x v="1"/>
    <n v="860111602"/>
    <s v="Extensión rural Desarrollo Rural "/>
    <s v="Febrero"/>
    <s v="10 meses"/>
    <s v="Contratación Directa - Prestación de Servicios y de Apoyo a la Gestión Persona Natural"/>
    <s v="Recursos propios"/>
    <n v="108119687"/>
    <n v="108119687"/>
    <s v="NO"/>
    <s v="N/A"/>
    <s v="Adriana Garcia"/>
    <s v="Profesional"/>
    <s v="8845"/>
    <s v="adriana.garcia@antioquia.gov.co"/>
    <s v="Preparando el campo antioqueño para los mercados del mundo"/>
    <s v="Dotaciones entregados a grupos de  productores para el cumplimiento de la normatividad de los procesos agroindustriales"/>
    <s v="Fortalecimiento Agroempresarial y Comercial de Asociaciones Agropecuarias en el Departamento de Antioquia"/>
    <n v="140056"/>
    <s v="Temporal "/>
    <m/>
    <m/>
    <m/>
    <m/>
    <m/>
    <m/>
    <x v="1"/>
    <m/>
    <s v="Sin iniciar"/>
    <m/>
    <s v="Adriana Garcia"/>
    <s v="Tipo C:  Supervisión"/>
    <s v="Tecnica, Administrativa, Financiera."/>
  </r>
  <r>
    <x v="1"/>
    <n v="80151600"/>
    <s v="Eventos nacionales e internacionales con enfoque exportador"/>
    <s v="ABRIL  "/>
    <s v="7 meses"/>
    <s v="Licitación Pública"/>
    <s v="Recursos propios"/>
    <n v="110000000"/>
    <n v="110000000"/>
    <s v="NO"/>
    <s v="N/A"/>
    <s v="Jaime Murillo"/>
    <s v="Profesional"/>
    <s v="3838806"/>
    <s v="jaime.murillo@antioquia.gov.co"/>
    <s v="Preparando el campo antioqueño para los mercados del mundo"/>
    <s v="Eventos nacionales e internacionales con enfoque exportador"/>
    <s v="Fortalecimiento Agroempresarial y Comercial de Asociaciones Agropecuarias en el Departamento de Antioquia"/>
    <n v="140056"/>
    <s v="Eventos: internacionales, nacionales, de formación en TIC´s jóvenes y en procesos comerciales."/>
    <m/>
    <m/>
    <m/>
    <m/>
    <m/>
    <m/>
    <x v="1"/>
    <m/>
    <s v="Sin iniciar"/>
    <m/>
    <s v="Jaime Murillo"/>
    <s v="Tipo C:  Supervisión"/>
    <s v="Tecnica, Administrativa, Financiera."/>
  </r>
  <r>
    <x v="1"/>
    <n v="861116000"/>
    <s v="Planes estratégicos de exportación y manual de protocolos "/>
    <s v="JUNIO  "/>
    <s v="8 meses"/>
    <s v="Licitación Pública"/>
    <s v="Recursos propios"/>
    <n v="60000000"/>
    <n v="60000000"/>
    <s v="NO"/>
    <s v="N/A"/>
    <s v="Jaime Murillo"/>
    <s v="Profesional"/>
    <s v="3838806"/>
    <s v="jaime.murillo@antioquia.gov.co"/>
    <s v="Preparando el campo antioqueño para los mercados del mundo"/>
    <s v="Planes estratégicos de exportación y manual de protocolos "/>
    <s v="Fortalecimiento Agroempresarial y Comercial de Asociaciones Agropecuarias en el Departamento de Antioquia"/>
    <n v="140056"/>
    <s v="Manual de protocolos digital y físico"/>
    <m/>
    <m/>
    <m/>
    <m/>
    <m/>
    <m/>
    <x v="1"/>
    <m/>
    <s v="Sin iniciar"/>
    <m/>
    <s v="Jaime Murillo"/>
    <s v="Tipo C:  Supervisión"/>
    <s v="Tecnica, Administrativa, Financiera."/>
  </r>
  <r>
    <x v="1"/>
    <n v="77102001"/>
    <s v="Certificación predios Ica y Global(panela y otros)"/>
    <s v="Febrero"/>
    <s v="10 meses"/>
    <s v="Régimen Especial - Artículo 95 Ley 489 de 1998"/>
    <s v="Recursos propios"/>
    <n v="62035348"/>
    <n v="62035348"/>
    <s v="NO"/>
    <s v="N/A"/>
    <s v="Clara Bedoya "/>
    <s v="Profesional"/>
    <s v="3838806"/>
    <s v="clara.bedoya@antioquia.gov.co"/>
    <s v="Preparando el campo antioqueño para los mercados del mundo"/>
    <s v="Predios con apoyo para acceder a certificación para mercados internacionales"/>
    <s v="Fortalecimiento Agroempresarial y Comercial de Asociaciones Agropecuarias en el Departamento de Antioquia"/>
    <n v="140056"/>
    <s v="Certificación predios. "/>
    <m/>
    <m/>
    <m/>
    <m/>
    <m/>
    <m/>
    <x v="1"/>
    <m/>
    <s v="Sin iniciar"/>
    <m/>
    <s v="Clara Bedoya "/>
    <s v="Tipo C:  Supervisión"/>
    <s v="Tecnica, Administrativa, Financiera."/>
  </r>
  <r>
    <x v="1"/>
    <n v="70141800"/>
    <s v="Areas intervenidas para producción agropecuaria (sostenimiento y renovación)"/>
    <s v="Febrero"/>
    <s v="10 meses"/>
    <s v="Régimen Especial - Artículo 95 Ley 489 de 1998"/>
    <s v="Recursos propios"/>
    <n v="217852817"/>
    <n v="217852817"/>
    <s v="NO"/>
    <s v="N/A"/>
    <s v="Carlos Vasquez"/>
    <s v="Profesional"/>
    <s v="8812"/>
    <s v="carlos.vasquez@antioquia.gov.co"/>
    <s v="Antioquia Rural Productiva"/>
    <s v="Areas Agrícolas, forestales, silvopastoriles, pastos y forrajes intervenidas"/>
    <s v="Fortalecimiento a la actividad productiva del sector agropecuario (Etapa 1) en el Departamento de Antioquia "/>
    <n v="140060"/>
    <s v="hectareas de intervenidas. Incluye insumos, asistencia tecnica y refreigerios reuniones"/>
    <m/>
    <m/>
    <m/>
    <m/>
    <m/>
    <m/>
    <x v="1"/>
    <m/>
    <s v="Sin iniciar"/>
    <m/>
    <s v="Carlos Vasquez"/>
    <s v="Tipo C:  Supervisión"/>
    <s v="Tecnica, Administrativa, Financiera."/>
  </r>
  <r>
    <x v="1"/>
    <n v="80101600"/>
    <s v="Fortalecimiento Cadenas productivas en Antioquia (Estudiantes de pasantía y capacitacion, actualizacion tecnologica y buenas practicas y apoyo a las reuniones de cadena)"/>
    <s v="Febrero"/>
    <s v="10 meses"/>
    <s v="Contratación Directa - Prestación de Servicios y de Apoyo a la Gestión Persona Jurídica"/>
    <s v="Recursos propios"/>
    <n v="303892958"/>
    <n v="303892958"/>
    <s v="NO"/>
    <s v="N/A"/>
    <s v="Angela Maria Alvarez"/>
    <s v="Profesional"/>
    <s v="3838820"/>
    <s v="angela.alvarez@antioquia.gov.co"/>
    <s v="Antioquia Rural Productiva"/>
    <s v="Cadenas productivas Fortalecidas"/>
    <s v="Fortalecimiento a la actividad productiva del sector agropecuario (Etapa 1) en el Departamento de Antioquia "/>
    <n v="140060"/>
    <s v="Comités Regionales de Cadena (Reuniones)-Practicantes  4-Talleres Veredales-Cursos Actualizacion tecnológica-Cursos BPA y certificación ICA"/>
    <m/>
    <m/>
    <m/>
    <m/>
    <m/>
    <m/>
    <x v="1"/>
    <m/>
    <s v="Sin iniciar"/>
    <m/>
    <s v="Angela Maria Alvarez"/>
    <s v="Tipo C:  Supervisión"/>
    <s v="Tecnica, Administrativa, Financiera."/>
  </r>
  <r>
    <x v="1"/>
    <n v="72121002"/>
    <s v="Implementación de Unidades productivas técnificadas(nuevas siembra y renovación de cultivos)"/>
    <s v="Febrero"/>
    <s v="10 meses"/>
    <s v="Régimen Especial - Artículo 95 Ley 489 de 1998"/>
    <s v="Recursos propios"/>
    <n v="344474883"/>
    <n v="344474883"/>
    <s v="NO"/>
    <s v="N/A"/>
    <s v="Angela Maria Alvarez"/>
    <s v="Profesional"/>
    <s v="3838827"/>
    <s v="angela.alvarez@antioquia.gov.co"/>
    <s v="Antioquia Rural Productiva"/>
    <s v="Unidades productivas tecnificadas"/>
    <s v="Fortalecimiento a la actividad productiva del sector agropecuario (Etapa 1) en el Departamento de Antioquia "/>
    <n v="140060"/>
    <s v="Unidades productivas tecnificadas de especies menores y vegetales"/>
    <m/>
    <m/>
    <m/>
    <m/>
    <m/>
    <m/>
    <x v="1"/>
    <m/>
    <s v="Sin iniciar"/>
    <m/>
    <s v="Angela Maria Alvarez"/>
    <s v="Tipo C:  Supervisión"/>
    <s v="Tecnica, Administrativa, Financiera."/>
  </r>
  <r>
    <x v="1"/>
    <n v="80101600"/>
    <s v="Alianzas Productivas"/>
    <s v="Febrero"/>
    <s v="10 meses"/>
    <s v="Régimen Especial - Artículo 95 Ley 489 de 1998"/>
    <s v="Recursos propios"/>
    <n v="3500000000"/>
    <n v="3500000000"/>
    <s v="NO"/>
    <s v="N/A"/>
    <s v="Gloria Bedoya"/>
    <s v="Profesional"/>
    <s v="3838819"/>
    <s v="gloria.bedoya@antioquia.gov"/>
    <s v="Antioquia Rural Productiva"/>
    <s v="Unidades productivas tecnificadas"/>
    <s v="Fortalecimiento a la actividad productiva del sector agropecuario (Etapa 1) en el Departamento de Antioquia "/>
    <n v="140060"/>
    <m/>
    <m/>
    <m/>
    <m/>
    <m/>
    <m/>
    <m/>
    <x v="1"/>
    <m/>
    <s v="Sin iniciar"/>
    <m/>
    <s v="Gloria Bedoya"/>
    <s v="Tipo C:  Supervisión"/>
    <s v="Tecnica, Administrativa, Financiera."/>
  </r>
  <r>
    <x v="1"/>
    <n v="70141804"/>
    <s v="Mejoramiento de pastos y forrajes y Sistemas silvopastoriles"/>
    <s v="Febrero"/>
    <s v="10 meses"/>
    <s v="Régimen Especial - Artículo 95 Ley 489 de 1998"/>
    <s v="Recursos propios"/>
    <n v="2971504741"/>
    <n v="2971504741"/>
    <s v="NO"/>
    <s v="N/A"/>
    <s v="Gloria Bedoya"/>
    <s v="Profesional"/>
    <s v="8819"/>
    <s v="gloria.bedoya@antioquia.gov"/>
    <s v="Antioquia Rural Productiva"/>
    <s v="Areas Agrícolas, forestales, silvopastoriles, pastos y forrajes intervenidas:  "/>
    <s v="Apoyo a la modernización de la ganadería en el Departamento Antioquia"/>
    <n v="140050"/>
    <s v="Has de pastos y forrajes intervenidas y sistema silvopastoriles-Cursos y seminarios-Productores con Asistencia técnica-Sistemas Alternativos de alimentación (Producción de henos y ensilajes , Bancos de forrajes)Mantenimiento y dotación de maquinaria agricola para mejoramiento de pastos y forrjes-"/>
    <m/>
    <m/>
    <m/>
    <m/>
    <m/>
    <m/>
    <x v="1"/>
    <m/>
    <s v="Sin iniciar"/>
    <m/>
    <s v="Gloria Bedoya"/>
    <s v="Tipo C:  Supervisión"/>
    <s v="Tecnica, Administrativa, Financiera."/>
  </r>
  <r>
    <x v="1"/>
    <n v="86101502"/>
    <s v="Buenas Practicas Ganaderas -BPG y Buenas Prácticas de Manufactura- BPM"/>
    <s v="Febrero"/>
    <s v="10 meses"/>
    <s v="Régimen Especial - Artículo 95 Ley 489 de 1998"/>
    <s v="Recursos propios"/>
    <n v="1645984718"/>
    <n v="1645984718"/>
    <s v="NO"/>
    <s v="N/A"/>
    <s v="Javier Pavon"/>
    <s v="Profesional"/>
    <s v="3838820"/>
    <s v="javier.pavon@antioquia.gov.co"/>
    <s v="Antioquia Rural Productiva"/>
    <s v="Cadenas productivas Fortalecidas"/>
    <s v="Apoyo a la modernización de la ganadería en el Departamento Antioquia"/>
    <n v="140050"/>
    <s v="Capacitiación, asistencia técnica, insumos para BPM y BPG-Proyectos investigación pecuarios-Predios intervenidos con planes sanitarios, certificaciones de brucella y tuberculosis, entre otros"/>
    <m/>
    <m/>
    <m/>
    <m/>
    <m/>
    <m/>
    <x v="1"/>
    <m/>
    <s v="Sin iniciar"/>
    <m/>
    <s v="Javier Pavon"/>
    <s v="Tipo C:  Supervisión"/>
    <s v="Tecnica, Administrativa, Financiera."/>
  </r>
  <r>
    <x v="1"/>
    <n v="43211500"/>
    <s v="Actualización e Integración de los Sistemas de Información- equipos de computo"/>
    <s v="MARZO  "/>
    <s v="10 meses"/>
    <s v="Selección Abreviada - Subasta Inversa"/>
    <s v="Recursos propios"/>
    <n v="244823459"/>
    <n v="244823459"/>
    <s v="NO"/>
    <s v="N/A"/>
    <s v="Guillermo Hoyos"/>
    <s v="Profesional"/>
    <s v="3838817"/>
    <s v="guillermo.hoyos@antioquia.gov.co"/>
    <s v="Coordinación y Complementariedad técnica, política y económica como mecanismo para arreglo institucional"/>
    <s v="Actualización e integración de Sistemas de Información del sector Agropecuario."/>
    <s v="Fortalecimiento de estrategias que posibiliten mejorar la coordinación Interinstitucional para el Desarrollo Agropecuario del Departamento de Antioquia "/>
    <n v="140051"/>
    <s v="Compra y adquisición de herramientas tecnológicas - TICS"/>
    <m/>
    <m/>
    <m/>
    <m/>
    <m/>
    <m/>
    <x v="1"/>
    <m/>
    <s v="Sin iniciar"/>
    <m/>
    <s v="Guillermo Hoyos"/>
    <s v="Tipo C:  Supervisión"/>
    <s v="Tecnica, Administrativa, Financiera."/>
  </r>
  <r>
    <x v="1"/>
    <n v="80111600"/>
    <s v="Fortalecimiento Institucional para Asistencia Técnica"/>
    <s v="MARZO  "/>
    <s v="10 meses"/>
    <s v="Régimen Especial - Artículo 95 Ley 489 de 1998"/>
    <s v="Recursos propios"/>
    <n v="170255997"/>
    <n v="170255997"/>
    <s v="NO"/>
    <s v="N/A"/>
    <s v="Adriana Garcia"/>
    <s v="Profesional"/>
    <s v="3838845"/>
    <s v="adriana.garcia@antioquia.gov.co"/>
    <s v="Coordinación y Complementariedad técnica, política y económica como mecanismo para arreglo institucional"/>
    <s v="Mesas temáticas de trabajo para el desarrollo del sector agropecuario. * "/>
    <s v="Fortalecimiento de estrategias que posibiliten mejorar la coordinación Interinstitucional para el Desarrollo Agropecuario del Departamento de Antioquia "/>
    <n v="140051"/>
    <s v=" Talleres de actualización tecnológica agrícola-Talleres de actualización tecnológica pecuaria- Curso de extensión rural para 12 5técnicos UMATAS y 20 técnios de EPSAGROS -Talleres evaluación Asistencia Técnica- Dinamización y consolidación de CMDR-Encuentro Departamental de EPSAGROS"/>
    <m/>
    <m/>
    <m/>
    <m/>
    <m/>
    <m/>
    <x v="1"/>
    <m/>
    <s v="Sin iniciar"/>
    <m/>
    <s v="Adriana Garcia"/>
    <s v="Tipo C:  Supervisión"/>
    <s v="Tecnica, Administrativa, Financiera."/>
  </r>
  <r>
    <x v="1"/>
    <n v="860111602"/>
    <s v="Sensibilización del Fondo cuenta Agroempresarial &quot;Antioquia Siembra&quot;"/>
    <s v="Febrero"/>
    <s v="10meses"/>
    <s v="Licitación Pública"/>
    <s v="Recursos propios"/>
    <n v="36000000"/>
    <n v="36000000"/>
    <s v="NO"/>
    <s v="N/A"/>
    <s v="Adriana Garcia"/>
    <s v="Profesional"/>
    <s v="3838845"/>
    <s v="adriana.garcia@antioquia.gov.co"/>
    <s v="Coordinación y Complementariedad técnica, política y económica como mecanismo para arreglo institucional"/>
    <s v="Mesas temáticas de trabajo para el desarrollo del sector agropecuario. * "/>
    <s v="Fortalecimiento de estrategias que posibiliten mejorar la coordinación Interinstitucional para el Desarrollo Agropecuario del Departamento de Antioquia "/>
    <n v="140051"/>
    <m/>
    <m/>
    <m/>
    <m/>
    <m/>
    <m/>
    <m/>
    <x v="1"/>
    <m/>
    <s v="Sin iniciar"/>
    <m/>
    <s v="Adriana Garcia"/>
    <s v="Tipo C:  Supervisión"/>
    <s v="Tecnica, Administrativa, Financiera."/>
  </r>
  <r>
    <x v="1"/>
    <n v="860111602"/>
    <s v="Concertación Institucional"/>
    <s v="Febrero"/>
    <s v="10meses"/>
    <s v="Licitación Pública"/>
    <s v="Recursos propios"/>
    <n v="32000000"/>
    <n v="32000000"/>
    <s v="NO"/>
    <s v="N/A"/>
    <s v="Adriana Garcia"/>
    <s v="Profesional"/>
    <s v="3838845"/>
    <s v="adriana.garcia@antioquia.gov.co"/>
    <s v="Coordinación y Complementariedad técnica, política y económica como mecanismo para arreglo institucional"/>
    <s v="Mesas temáticas de trabajo para el desarrollo del sector agropecuario. * "/>
    <s v="Fortalecimiento de estrategias que posibiliten mejorar la coordinación Interinstitucional para el Desarrollo Agropecuario del Departamento de Antioquia "/>
    <n v="140051"/>
    <s v="Concertación Instituional"/>
    <m/>
    <m/>
    <m/>
    <m/>
    <m/>
    <m/>
    <x v="1"/>
    <m/>
    <s v="Sin iniciar"/>
    <m/>
    <s v="Adriana Garcia"/>
    <s v="Tipo C:  Supervisión"/>
    <s v="Tecnica, Administrativa, Financiera."/>
  </r>
  <r>
    <x v="1"/>
    <n v="860111602"/>
    <s v="Reuniones CONSEA"/>
    <s v="Febrero"/>
    <s v="10meses"/>
    <s v="Licitación Pública"/>
    <s v="Recursos propios"/>
    <n v="17538421"/>
    <n v="17538421"/>
    <s v="NO"/>
    <s v="N/A"/>
    <s v="Adriana Garcia"/>
    <s v="Profesional"/>
    <s v="3838845"/>
    <s v="adriana.garcia@antioquia.gov.co"/>
    <s v="Coordinación y Complementariedad técnica, política y económica como mecanismo para arreglo institucional"/>
    <s v="Mesas temáticas de trabajo para el desarrollo del sector agropecuario. * "/>
    <s v="Fortalecimiento de estrategias que posibiliten mejorar la coordinación Interinstitucional para el Desarrollo Agropecuario del Departamento de Antioquia "/>
    <n v="140051"/>
    <s v="Reuniones centralizadas-Reuniones decentralizadas en las subregiones"/>
    <m/>
    <m/>
    <m/>
    <m/>
    <m/>
    <m/>
    <x v="1"/>
    <m/>
    <s v="Sin iniciar"/>
    <m/>
    <m/>
    <s v="Tipo C:  Supervisión"/>
    <s v="Tecnica, Administrativa, Financiera."/>
  </r>
  <r>
    <x v="1"/>
    <n v="70141700"/>
    <s v="Puesta en marcha de lFondo cuenta Agroempresarial &quot;Antioquia Siembra&quot; en el Departamento de Antioquia fondo "/>
    <m/>
    <m/>
    <s v="Régimen Especial - Artículo 95 Ley 489 de 1998"/>
    <s v="Recursos propios"/>
    <n v="22790442000"/>
    <n v="22790442000"/>
    <s v="NO"/>
    <s v="N/A"/>
    <s v="Andres Sanmartin"/>
    <s v="Profesional"/>
    <s v="3838575"/>
    <s v="andres.sanmartin@antioquia.gov.co"/>
    <s v="Coordinación y Complementariedad técnica, política y económica como mecanismo para arreglo institucional"/>
    <s v="Empresa de Desarrollo Agro Industrial de Antioquia &quot;EDAA&quot;creada"/>
    <s v="Desarrollo Industrial Agropecuario, a través de la creación y puesta en marcha de la empresa Agroindustrial en el Departamento de Antioquia"/>
    <n v="140055"/>
    <m/>
    <m/>
    <m/>
    <m/>
    <m/>
    <m/>
    <m/>
    <x v="1"/>
    <m/>
    <s v="Sin iniciar"/>
    <m/>
    <s v="Andres Sanmartin"/>
    <s v="Tipo C:  Supervisión"/>
    <s v="Tecnica, Administrativa, Financiera."/>
  </r>
  <r>
    <x v="1"/>
    <n v="80111600"/>
    <s v="Asistencia Técnica Rural"/>
    <s v="MARZO  "/>
    <s v="10 meses"/>
    <s v="Régimen Especial - Artículo 95 Ley 489 de 1998"/>
    <s v="Recursos propios"/>
    <n v="4046300000"/>
    <n v="4046300000"/>
    <s v="NO"/>
    <s v="N/A"/>
    <s v="Andrés Sanmartín "/>
    <s v="Profesional"/>
    <s v="3838575"/>
    <s v="andres.sanmartin@antioquia.gov.co"/>
    <s v="Coordinación y Complementariedad técnica, política y económica como mecanismo para arreglo institucional"/>
    <s v="Mesas temáticas de trabajo para el desarrollo del sector agropecuario. * "/>
    <s v="Fortalecimiento de estrategias que posibiliten mejorar la coordinación Interinstitucional para el Desarrollo Agropecuario del Departamento de Antioquia "/>
    <n v="140051"/>
    <s v="Asistencia Técnica Rural"/>
    <m/>
    <m/>
    <m/>
    <m/>
    <m/>
    <m/>
    <x v="1"/>
    <m/>
    <s v="Sin iniciar"/>
    <m/>
    <s v="Andres Sanmartin"/>
    <m/>
    <m/>
  </r>
  <r>
    <x v="1"/>
    <n v="80111600"/>
    <s v="Asistencia Técnica Rural"/>
    <s v="MARZO  "/>
    <s v="10 meses"/>
    <s v="Régimen Especial - Artículo 95 Ley 489 de 1998"/>
    <s v="Recursos propios"/>
    <n v="1894700000"/>
    <n v="1894700000"/>
    <s v="NO"/>
    <s v="N/A"/>
    <s v="Andrés Sanmartín "/>
    <s v="Profesional"/>
    <s v="3838575"/>
    <s v="andres.sanmartin@antioquia.gov.co"/>
    <s v="Coordinación y Complementariedad técnica, política y económica como mecanismo para arreglo institucional"/>
    <s v="Mesas temáticas de trabajo para el desarrollo del sector agropecuario. * "/>
    <s v="Fortalecimiento de estrategias que posibiliten mejorar la coordinación Interinstitucional para el Desarrollo Agropecuario del Departamento de Antioquia "/>
    <n v="140051"/>
    <s v="Asistencia Técnica Rural"/>
    <m/>
    <m/>
    <m/>
    <m/>
    <m/>
    <m/>
    <x v="1"/>
    <m/>
    <s v="Sin iniciar"/>
    <m/>
    <s v="Andres Sanmartin"/>
    <s v="Tipo C:  Supervisión"/>
    <s v="Tecnica, Administrativa, Financiera."/>
  </r>
  <r>
    <x v="2"/>
    <n v="80111707"/>
    <s v="Contratar el suministro de dotación vestido y calzado de labor para el personal de la planta docente de las instituciones educativas de los municipios no certificados del departamento de Antioquia, siempre que su remuneración mensual sea inferior a dos veces el salario mínimo legal vigente - Ley 70 de 1988."/>
    <s v="Febrero"/>
    <s v="8 meses"/>
    <s v="Selección Abreviada - Subasta Inversa"/>
    <s v="SGP"/>
    <n v="1000000000"/>
    <n v="1000000000"/>
    <s v="NO"/>
    <s v="N/A"/>
    <s v="Juan Eugenio Maya Lema"/>
    <s v="Subsecretario Administrativo"/>
    <s v="3838470_x000a_3838471"/>
    <s v="juaneugenio.maya@antioquia.gov.co"/>
    <s v="Mas y mejor educación para la sociedad y las personas en el sector urbano"/>
    <s v="Matricula de estudiantes oficiales en la zona Urbana "/>
    <s v="Adquisición de los elementos de dotación para los docentes que devengan menos de dos salarios minimos l.v. municipios no certificados en educación del Departamento de Antioquia."/>
    <s v="020223001"/>
    <s v="Calzado y delantales entregados en sitio"/>
    <s v="Compra calzado y vestido de labor"/>
    <m/>
    <n v="15951"/>
    <m/>
    <m/>
    <m/>
    <x v="1"/>
    <m/>
    <m/>
    <m/>
    <s v="Juan Eugenio Maya Lema"/>
    <s v="Tipo C:  Supervisión"/>
    <s v="Técnica, Jurídica, Administrativa"/>
  </r>
  <r>
    <x v="2"/>
    <n v="80111620"/>
    <s v="Prestar servicio de apoyo administrativo, operativo y profesional a los establecimientos educativos oficiales de los municipios no certificados del departamento de Antioquia, sus respectivas sedes y a la Secretaria de Educación Departamental."/>
    <s v="Febrero"/>
    <s v="8 meses"/>
    <s v="Licitación Pública"/>
    <s v="SGP"/>
    <n v="21000000000"/>
    <n v="21000000000"/>
    <s v="NO"/>
    <s v="N/A"/>
    <s v="Juan Eugenio Maya Lema"/>
    <s v="Subsecretario Administrativo"/>
    <s v="3838470_x000a_3838471"/>
    <s v="juaneugenio.maya@antioquia.gov.co"/>
    <s v="Mas y mejor educación para la sociedad y las personas en el sector urbano"/>
    <s v="Matricula de estudiantes oficiales en la zona Urbana "/>
    <s v="Suministro personal administrativo para garantizar la prestación del servicio educativo en los municipios no certificados del Departamento"/>
    <s v="020219001"/>
    <s v="Servicios Prestados"/>
    <s v="Contratar personal apoyo urbano rural"/>
    <m/>
    <n v="15952"/>
    <m/>
    <m/>
    <m/>
    <x v="1"/>
    <m/>
    <m/>
    <m/>
    <s v="Juan Eugenio Maya Lema"/>
    <s v="Tipo C:  Supervisión"/>
    <s v="Técnica, Jurídica, Administrativa"/>
  </r>
  <r>
    <x v="2"/>
    <n v="80111504"/>
    <s v="Designar estudiantes de las universidades privadas para la realización de la practica académica con el fin de brindar apoyo a la gestión del departamento de Antioquia y sus regiones durante el primer semestre de 2017."/>
    <s v="Febrero"/>
    <s v="5 meses"/>
    <s v="Contratación Directa - Prestación de Servicios y de Apoyo a la Gestión Persona Jurídica"/>
    <s v="Recursos propios"/>
    <n v="105124720"/>
    <n v="105124720"/>
    <s v="NO"/>
    <s v="N/A"/>
    <s v="Juan Eugenio Maya Lema"/>
    <s v="Subsecretario Administrativo"/>
    <s v="3838470_x000a_3838471"/>
    <s v="juaneugenio.maya@antioquia.gov.co"/>
    <s v="Educación terciaria para todos"/>
    <s v="Jóvenes y adultos capacitados en competencias laborales desde la formación para el trabajo y el desarrollo humano  articulados a los Ecosistemas de innovación  "/>
    <s v="Formación a jóvenes y adultos en competencias laborales articulados a los ecosistemas de innovación , Antioquia, Occidente"/>
    <s v="020179-001"/>
    <s v="Jóvenes y adultos capacitados en competencias laborales y conocimientos académicos"/>
    <s v="Apoyo sostenimien proceso formativo"/>
    <m/>
    <n v="16026"/>
    <m/>
    <m/>
    <m/>
    <x v="1"/>
    <m/>
    <m/>
    <m/>
    <s v="Maribel Barrientos Uribe"/>
    <s v="Tipo C:  Supervisión"/>
    <s v="Técnica, Jurídica, Administrativa"/>
  </r>
  <r>
    <x v="2"/>
    <n v="80111504"/>
    <s v="Designar estudiantes de las universidades públicas para la realización de la practica académica con el fin de brindar apoyo a la gestión del departamento de Antioquia y sus regiones durante el primer semestre de 2017."/>
    <s v="Febrero"/>
    <s v="5 meses"/>
    <s v="Contratación Directa - Contratos Interadministrativos"/>
    <s v="Recursos propios"/>
    <n v="5532880"/>
    <n v="5532880"/>
    <s v="NO"/>
    <s v="N/A"/>
    <s v="Juan Eugenio Maya Lema"/>
    <s v="Subsecretario Administrativo"/>
    <s v="3838470_x000a_3838471"/>
    <s v="juaneugenio.maya@antioquia.gov.co"/>
    <s v="Educación terciaria para todos"/>
    <s v="Jóvenes y adultos capacitados en competencias laborales desde la formación para el trabajo y el desarrollo humano  articulados a los Ecosistemas de innovación  "/>
    <s v="Formación a jóvenes y adultos en competencias laborales articulados a los ecosistemas de innovación , Antioquia, Occidente"/>
    <s v="020179-001"/>
    <s v="Jóvenes y adultos capacitados en competencias laborales y conocimientos académicos"/>
    <s v="Apoyo sostenimien proceso formativo"/>
    <m/>
    <n v="16027"/>
    <m/>
    <m/>
    <m/>
    <x v="1"/>
    <m/>
    <m/>
    <m/>
    <s v="Maribel Barrientos Uribe"/>
    <s v="Tipo C:  Supervisión"/>
    <s v="Técnica, Jurídica, Administrativa"/>
  </r>
  <r>
    <x v="2"/>
    <n v="90121502"/>
    <s v="Adquisición de tiquetes aéreos para los funcionarios de la planta central de la Secretaria de Educación."/>
    <s v="ENERO  "/>
    <s v="10 meses"/>
    <s v="Contratación Directa - Contratos Interadministrativos"/>
    <s v="Recursos propios"/>
    <n v="100000000"/>
    <n v="100000000"/>
    <s v="NO"/>
    <s v="N/A"/>
    <s v="Juan Eugenio Maya Lema"/>
    <s v="Subsecretario Administrativo"/>
    <s v="3838470_x000a_3838471"/>
    <s v="juaneugenio.maya@antioquia.gov.co"/>
    <s v="Mas y mejor educación para la sociedad y las personas en el sector urbano"/>
    <s v="Matricula de estudiantes oficiales en la zona Urbana "/>
    <s v="Suministro personal administrativo para garantizar la prestación del servicio educativo en los municipios no certificados del Departamento"/>
    <s v="020219001"/>
    <s v="Tiquetes"/>
    <s v="Contratar personal apoyo urbano rural"/>
    <m/>
    <n v="16152"/>
    <m/>
    <m/>
    <m/>
    <x v="1"/>
    <m/>
    <m/>
    <m/>
    <s v="Juan Eugenio Maya Lema"/>
    <s v="Tipo C:  Supervisión"/>
    <s v="Técnica, Jurídica, Administrativa"/>
  </r>
  <r>
    <x v="2"/>
    <n v="90121502"/>
    <s v="Adquisición de tiquetes aéreos para los funcionarios del Sistema General de Participaciones  de la Secretaria de Educación."/>
    <s v="ENERO  "/>
    <s v="10 meses"/>
    <s v="Contratación Directa - Contratos Interadministrativos"/>
    <s v="SGP"/>
    <n v="50000000"/>
    <n v="50000000"/>
    <s v="NO"/>
    <s v="N/A"/>
    <s v="Juan Eugenio Maya Lema"/>
    <s v="Subsecretario Administrativo"/>
    <s v="3838470_x000a_3838471"/>
    <s v="juaneugenio.maya@antioquia.gov.co"/>
    <s v="Mas y mejor educación para la sociedad y las personas en el sector urbano"/>
    <s v="Matricula de estudiantes oficiales en la zona Urbana "/>
    <s v="Suministro personal administrativo para garantizar la prestación del servicio educativo en los municipios no certificados del Departamento"/>
    <s v="020219001"/>
    <s v="Tiquetes"/>
    <s v="Contratar personal apoyo urbano rural"/>
    <m/>
    <n v="16153"/>
    <m/>
    <m/>
    <m/>
    <x v="1"/>
    <m/>
    <m/>
    <m/>
    <s v="Juan Eugenio Maya Lema"/>
    <s v="Tipo C:  Supervisión"/>
    <s v="Técnica, Jurídica, Administrativa"/>
  </r>
  <r>
    <x v="2"/>
    <n v="43222612"/>
    <s v="Actualización de Vigencia Futura 6000001937 - Mancomunar esfuerzos técnicos, administrativos y financieros tendientes a la implementación de la Promoción de las TIC , mediante la instalación, puesta en funcionamiento, habilitación y mantenimiento de los espacios de acceso gratuito a internet a través de 125 Zonas WiFi en el departamento de Antioquia."/>
    <s v="ENERO  "/>
    <s v="16 meses"/>
    <s v="Régimen Especial - Artículo 95 Ley 489 de 1998"/>
    <s v="SGP"/>
    <n v="3136323311"/>
    <n v="3136323311"/>
    <s v="NO"/>
    <s v="N/A"/>
    <s v="Juan Gabriel Vélez Manco"/>
    <s v="Subsecretario Innovación"/>
    <s v="3835133"/>
    <s v="juan.velez@antioquia.gov.co"/>
    <s v="Educación terciaria para todos"/>
    <s v="Matricula de estudiantes en programas con curriculum flexible en modalidad Universidad Digital"/>
    <s v="Implementación  y puesta en marcha de la Universidad Digital de Antioquia, Departamento de Antioquia Occidente"/>
    <s v="020167001"/>
    <s v="Matricula de estudiantes en la Universidad Digital"/>
    <s v="Profesores formados o actualizados para asumir procesos de docencia en B -Learning en las subregiones"/>
    <m/>
    <n v="16156"/>
    <m/>
    <m/>
    <m/>
    <x v="1"/>
    <m/>
    <m/>
    <m/>
    <s v="David Fernando Aristizábal Serna"/>
    <s v="Tipo C:  Supervisión"/>
    <s v="Técnica, Jurídica, Administrativa"/>
  </r>
  <r>
    <x v="2"/>
    <n v="80111620"/>
    <s v="Actualización de Vigencia Futura 6000002068 - Adición N° 1 al contrato 4600005510  que tiene por objeto Prestar servicio de apoyo administrativo, operativo y profesional a los establecimientos educativos oficiales de los municipios no certificados del departamento de Antioquia, sus respectivas sedes y a la Secretaria de Educación Departamental."/>
    <s v="ENERO  "/>
    <s v="3 meses"/>
    <s v="Licitación Pública"/>
    <s v="SGP"/>
    <n v="8364703698"/>
    <n v="8364703698"/>
    <s v="NO"/>
    <s v="N/A"/>
    <s v="Juan Eugenio Maya Lema"/>
    <s v="Subsecretario Administrativo"/>
    <s v="3838470_x000a_3838471"/>
    <s v="juaneugenio.maya@antioquia.gov.co"/>
    <s v="Mas y mejor educación para la sociedad y las personas en el sector urbano"/>
    <s v="Matricula de estudiantes oficiales en la zona urbana"/>
    <s v="Suministro personal administrativo para garantizar la prestación del servicio educativo en los municipios no certificados del Departamento"/>
    <s v="020219001"/>
    <s v="Servicios Prestados"/>
    <s v="Contratar personal apoyo urbano rural"/>
    <m/>
    <s v="16186_x000a_"/>
    <m/>
    <m/>
    <m/>
    <x v="1"/>
    <m/>
    <m/>
    <m/>
    <s v="Juan Eugenio Maya Lema"/>
    <s v="Tipo C:  Supervisión"/>
    <s v="Técnica, Jurídica, Administrativa"/>
  </r>
  <r>
    <x v="2"/>
    <n v="86121502"/>
    <s v="Promoción e implementación de estrategias de desarrollo pedagógico en establecimientos educativos oficiales de la subregión urabá con canasta contratada."/>
    <s v="ENERO  "/>
    <s v="10 meses"/>
    <s v="Contratación Directa - Prestación de Servicios y de Apoyo a la Gestión Persona Jurídica"/>
    <s v="SGP"/>
    <n v="11648081491"/>
    <n v="11648081491"/>
    <s v="NO"/>
    <s v="N/A"/>
    <s v="Luis Guillermo Mesa Santamaría"/>
    <s v="Director de Cobertura"/>
    <s v="3838501"/>
    <s v="luis.mesa@antioquia.gov.co"/>
    <s v="Mas y mejor educación para la sociedad y las personas en el sector urbano"/>
    <s v="Matricula de estudiantes oficiales en la zona Urbana "/>
    <s v="Ampliación de  la sostenibilidad del servicio educativo oficial en el Departamento de Antioquia"/>
    <s v="020220001"/>
    <s v="Atención de población  en edad escolar en los niveles de preescolar, básica y media, urbana y rural que por limitaciones e insuficiencia en la planta de cargos docentes oficiales viabilizada para la ETC, no alcanzan a ser atendidos por el sector oficial. "/>
    <s v="Sostenibilidad Cohorte y contratada"/>
    <m/>
    <s v="16211_x000a_"/>
    <m/>
    <m/>
    <m/>
    <x v="1"/>
    <m/>
    <m/>
    <m/>
    <s v="Luis Guillermo Mesa Santamaría"/>
    <s v="Tipo C:  Supervisión"/>
    <s v="Técnica, Jurídica, Administrativa"/>
  </r>
  <r>
    <x v="2"/>
    <n v="86121502"/>
    <s v="Promoción e implementación de estrategias de desarrollo pedagógico para la prestación del servicio educativo indígena en establecimientos educativos oficiales de las subregiones Urabá, Occidente y Bajo Cauca."/>
    <s v="ENERO  "/>
    <s v="10 meses"/>
    <s v="Contratación Directa - Prestación de Servicios y de Apoyo a la Gestión Persona Jurídica"/>
    <s v="SGP"/>
    <n v="1664980762"/>
    <n v="1664980762"/>
    <s v="NO"/>
    <s v="N/A"/>
    <s v="Luis Guillermo Mesa Santamaría"/>
    <s v="Director de Cobertura"/>
    <s v="3838501"/>
    <s v="luis.mesa@antioquia.gov.co"/>
    <s v="Mas y mejor educación para la sociedad y las personas en el sector urbano"/>
    <s v="Matricula de estudiantes oficiales en la zona Urbana "/>
    <s v="Ampliación de  la sostenibilidad del servicio educativo oficial en el Departamento de Antioquia"/>
    <s v="020220001"/>
    <s v="Atención de población  en edad escolar en los niveles de preescolar, básica y media, urbana y rural que por limitaciones e insuficiencia en la planta de cargos docentes oficiales viabilizada para la ETC, no alcanzan a ser atendidos por el sector oficial. "/>
    <s v="Sostenibilidad Cohorte y contratada"/>
    <m/>
    <s v="16212_x000a_"/>
    <m/>
    <m/>
    <m/>
    <x v="1"/>
    <m/>
    <m/>
    <m/>
    <s v="Luis Guillermo Mesa Santamaría"/>
    <s v="Tipo C:  Supervisión"/>
    <s v="Técnica, Jurídica, Administrativa"/>
  </r>
  <r>
    <x v="2"/>
    <n v="86121502"/>
    <s v="Promoción e implementación de estrategias de desarrollo pedagógico en establecimientos educativos oficiales de las subregiones de Magdalena Medio, Oriente y Occidente con canasta contratada."/>
    <s v="ENERO  "/>
    <s v="10 meses"/>
    <s v="Contratación Directa - Prestación de Servicios y de Apoyo a la Gestión Persona Jurídica"/>
    <s v="SGP"/>
    <n v="1253152562"/>
    <n v="1253152562"/>
    <s v="NO"/>
    <s v="N/A"/>
    <s v="Luis Guillermo Mesa Santamaría"/>
    <s v="Director de Cobertura"/>
    <s v="3838501"/>
    <s v="luis.mesa@antioquia.gov.co"/>
    <s v="Mas y mejor educación para la sociedad y las personas en el sector urbano"/>
    <s v="Matricula de estudiantes oficiales en la zona Urbana "/>
    <s v="Ampliación de  la sostenibilidad del servicio educativo oficial en el Departamento de Antioquia"/>
    <s v="020220001"/>
    <s v="Atención de población  en edad escolar en los niveles de preescolar, básica y media, urbana y rural que por limitaciones e insuficiencia en la planta de cargos docentes oficiales viabilizada para la ETC, no alcanzan a ser atendidos por el sector oficial. "/>
    <s v="Sostenibilidad Cohorte y contratada"/>
    <m/>
    <n v="16213"/>
    <m/>
    <m/>
    <m/>
    <x v="1"/>
    <m/>
    <m/>
    <m/>
    <s v="Luis Guillermo Mesa Santamaría"/>
    <s v="Tipo C:  Supervisión"/>
    <s v="Técnica, Jurídica, Administrativa"/>
  </r>
  <r>
    <x v="2"/>
    <n v="86121502"/>
    <s v="Promoción e Implementación de estrategias de desarrollo pedagógico en establecimientos educativos oficiales de Las Subregiones del Norte, Bajo Cauca y Nordeste con canasta contratada."/>
    <s v="ENERO  "/>
    <s v="10 meses"/>
    <s v="Contratación Directa - Prestación de Servicios y de Apoyo a la Gestión Persona Jurídica"/>
    <s v="SGP"/>
    <n v="8001954203"/>
    <n v="8001954203"/>
    <s v="NO"/>
    <s v="N/A"/>
    <s v="Luis Guillermo Mesa Santamaría"/>
    <s v="Director de Cobertura"/>
    <s v="3838501"/>
    <s v="luis.mesa@antioquia.gov.co"/>
    <s v="Mas y mejor educación para la sociedad y las personas en el sector urbano"/>
    <s v="Matricula de estudiantes oficiales en la zona Urbana "/>
    <s v="Ampliación de  la sostenibilidad del servicio educativo oficial en el Departamento de Antioquia"/>
    <s v="020220001"/>
    <s v="Atención de población  en edad escolar en los niveles de preescolar, básica y media, urbana y rural que por limitaciones e insuficiencia en la planta de cargos docentes oficiales viabilizada para la ETC, no alcanzan a ser atendidos por el sector oficial. "/>
    <s v="Sostenibilidad Cohorte y contratada"/>
    <m/>
    <s v="16214_x000a_"/>
    <m/>
    <m/>
    <m/>
    <x v="1"/>
    <m/>
    <m/>
    <m/>
    <s v="Luis Guillermo Mesa Santamaría"/>
    <s v="Tipo C:  Supervisión"/>
    <s v="Técnica, Jurídica, Administrativa"/>
  </r>
  <r>
    <x v="2"/>
    <n v="86121503"/>
    <s v="Contrato de prestación de servicio educativo para la atención de población en edad escolar en los niveles preescolar, basica y media, en zona urbana del Municipio de Chigorodó."/>
    <s v="ENERO  "/>
    <s v="10 meses"/>
    <s v="Contratación Directa - Prestación de Servicios y de Apoyo a la Gestión Persona Jurídica"/>
    <s v="SGP"/>
    <n v="617041515"/>
    <n v="617041515"/>
    <s v="NO"/>
    <s v="N/A"/>
    <s v="Luis Guillermo Mesa Santamaría"/>
    <s v="Director de Cobertura"/>
    <s v="3838501"/>
    <s v="luis.mesa@antioquia.gov.co"/>
    <s v="Mas y mejor educación para la sociedad y las personas en el sector urbano"/>
    <s v="Matricula de estudiantes oficiales en la zona Urbana "/>
    <s v="Ampliación de  la sostenibilidad del servicio educativo oficial en el Departamento de Antioquia"/>
    <s v="020220001"/>
    <s v="Atención de población  en edad escolar en los niveles de preescolar, básica y media, urbana y rural que por limitaciones e insuficiencia en la planta de cargos docentes oficiales viabilizada para la ETC, no alcanzan a ser atendidos por el sector oficial. "/>
    <s v="Sostenibilidad Cohorte y contratada"/>
    <m/>
    <s v="16215_x000a_"/>
    <m/>
    <m/>
    <m/>
    <x v="1"/>
    <m/>
    <m/>
    <m/>
    <s v="Luis Guillermo Mesa Santamaría"/>
    <s v="Tipo C:  Supervisión"/>
    <s v="Técnica, Jurídica, Administrativa"/>
  </r>
  <r>
    <x v="2"/>
    <n v="86121503"/>
    <s v="Contrato de prestación de servicio educativo para la atención de población en edad escolar en los niveles preescolar, basica y media, en zona urbana del Municipio de Caucasia."/>
    <s v="ENERO  "/>
    <s v="10 meses"/>
    <s v="Contratación Directa - Prestación de Servicios y de Apoyo a la Gestión Persona Jurídica"/>
    <s v="SGP"/>
    <n v="1315850629"/>
    <n v="1315850629"/>
    <s v="NO"/>
    <s v="N/A"/>
    <s v="Luis Guillermo Mesa Santamaría"/>
    <s v="Director de Cobertura"/>
    <s v="3838501"/>
    <s v="luis.mesa@antioquia.gov.co"/>
    <s v="Mas y mejor educación para la sociedad y las personas en el sector urbano"/>
    <s v="Matricula de estudiantes oficiales en la zona Urbana "/>
    <s v="Ampliación de  la sostenibilidad del servicio educativo oficial en el Departamento de Antioquia"/>
    <s v="020220001"/>
    <s v="Atención de población  en edad escolar en los niveles de preescolar, básica y media, urbana y rural que por limitaciones e insuficiencia en la planta de cargos docentes oficiales viabilizada para la ETC, no alcanzan a ser atendidos por el sector oficial. "/>
    <s v="Sostenibilidad Cohorte y contratada"/>
    <m/>
    <s v="16216_x000a_"/>
    <m/>
    <m/>
    <m/>
    <x v="1"/>
    <m/>
    <m/>
    <m/>
    <s v="Luis Guillermo Mesa Santamaría"/>
    <s v="Tipo C:  Supervisión"/>
    <s v="Técnica, Jurídica, Administrativa"/>
  </r>
  <r>
    <x v="2"/>
    <n v="86121502"/>
    <s v="Promoción e Implementación de estrategias de desarrollo pedagógico en establecimientos educativos oficiales con estudiantes de básica secundaria y media de las zonas rurales en la Subregión Urabá con canasta contratada, aplicando metodologías flexibles. "/>
    <s v="ENERO  "/>
    <s v="10 meses"/>
    <s v="Contratación Directa - Prestación de Servicios y de Apoyo a la Gestión Persona Jurídica"/>
    <s v="SGP"/>
    <n v="1448989029"/>
    <n v="1448989029"/>
    <s v="NO"/>
    <s v="N/A"/>
    <s v="Luis Guillermo Mesa Santamaría"/>
    <s v="Director de Cobertura"/>
    <s v="3838501"/>
    <s v="luis.mesa@antioquia.gov.co"/>
    <s v="Mas y mejor educación para la sociedad y las personas en el sector urbano"/>
    <s v="Matricula de estudiantes oficiales en la zona Urbana "/>
    <s v="Ampliación de  la sostenibilidad del servicio educativo oficial en el Departamento de Antioquia"/>
    <s v="020220001"/>
    <s v="Atención de población  en edad escolar en los niveles de preescolar, básica y media, urbana y rural que por limitaciones e insuficiencia en la planta de cargos docentes oficiales viabilizada para la ETC, no alcanzan a ser atendidos por el sector oficial. "/>
    <s v="Sostenibilidad Cohorte y contratada"/>
    <m/>
    <s v="16217_x000a_"/>
    <m/>
    <m/>
    <m/>
    <x v="1"/>
    <m/>
    <m/>
    <m/>
    <s v="Luis Guillermo Mesa Santamaría"/>
    <s v="Tipo C:  Supervisión"/>
    <s v="Técnica, Jurídica, Administrativa"/>
  </r>
  <r>
    <x v="2"/>
    <n v="86121502"/>
    <s v="Promoción e Implementación de estrategias de desarrollo pedagógico en establecimientos educativos oficiales con estudiantes de básica secundaria y media de las zonas rurales en las Subregiones Oriente, Norte, Suroeste, Valle de Aburrá, Nordeste y Magdalena Medio, con canasta contratada, aplicando metodologías flexibles. "/>
    <s v="ENERO  "/>
    <s v="10 meses"/>
    <s v="Contratación Directa - Prestación de Servicios y de Apoyo a la Gestión Persona Jurídica"/>
    <s v="SGP"/>
    <n v="10777593741"/>
    <n v="10777593741"/>
    <s v="NO"/>
    <s v="N/A"/>
    <s v="Luis Guillermo Mesa Santamaría"/>
    <s v="Director de Cobertura"/>
    <s v="3838501"/>
    <s v="luis.mesa@antioquia.gov.co"/>
    <s v="Mas y mejor educación para la sociedad y las personas en el sector urbano"/>
    <s v="Matricula de estudiantes oficiales en la zona Urbana "/>
    <s v="Ampliación de  la sostenibilidad del servicio educativo oficial en el Departamento de Antioquia"/>
    <s v="020220001"/>
    <s v="Atención de población  en edad escolar en los niveles de preescolar, básica y media, urbana y rural que por limitaciones e insuficiencia en la planta de cargos docentes oficiales viabilizada para la ETC, no alcanzan a ser atendidos por el sector oficial. "/>
    <s v="Sostenibilidad Cohorte y contratada"/>
    <m/>
    <s v="16225_x000a_"/>
    <m/>
    <m/>
    <m/>
    <x v="1"/>
    <m/>
    <m/>
    <m/>
    <s v="Luis Guillermo Mesa Santamaría"/>
    <s v="Tipo C:  Supervisión"/>
    <s v="Técnica, Jurídica, Administrativa"/>
  </r>
  <r>
    <x v="2"/>
    <n v="86121502"/>
    <s v="Promoción e Implementación de estrategias de desarrollo pedagógico en establecimientos educativos oficiales con estudiantes de básica secundaria y media de las zonas rurales en las Subregiones Occidente, Norte, Suroeste y Bajo Cauca, con canasta contratada, aplicando metodologías flexibles. "/>
    <s v="ENERO  "/>
    <s v="10 meses"/>
    <s v="Contratación Directa - Prestación de Servicios y de Apoyo a la Gestión Persona Jurídica"/>
    <s v="SGP"/>
    <n v="5863728161"/>
    <n v="5863728161"/>
    <s v="NO"/>
    <s v="N/A"/>
    <s v="Luis Guillermo Mesa Santamaría"/>
    <s v="Director de Cobertura"/>
    <s v="3838501"/>
    <s v="luis.mesa@antioquia.gov.co"/>
    <s v="Mas y mejor educación para la sociedad y las personas en el sector urbano"/>
    <s v="Matricula de estudiantes oficiales en la zona Urbana "/>
    <s v="Ampliación de  la sostenibilidad del servicio educativo oficial en el Departamento de Antioquia"/>
    <s v="020220001"/>
    <s v="Atención de población  en edad escolar en los niveles de preescolar, básica y media, urbana y rural que por limitaciones e insuficiencia en la planta de cargos docentes oficiales viabilizada para la ETC, no alcanzan a ser atendidos por el sector oficial. "/>
    <s v="Sostenibilidad Cohorte y contratada"/>
    <m/>
    <s v="16226_x000a_"/>
    <m/>
    <m/>
    <m/>
    <x v="1"/>
    <m/>
    <m/>
    <m/>
    <s v="Luis Guillermo Mesa Santamaría"/>
    <s v="Tipo C:  Supervisión"/>
    <s v="Técnica, Jurídica, Administrativa"/>
  </r>
  <r>
    <x v="2"/>
    <n v="94131805"/>
    <s v="Contrato para la administración de la prestación del servicio  educativo Indígena población en edad escolar y extraedad, en establecimientos educativos oficiales de las Subregiones Uraba, Occidente, Norte, Suroeste, Nordeste y Bajo Cauca. "/>
    <s v="ENERO  "/>
    <s v="10 meses"/>
    <s v="Contratación Directa - Prestación de Servicios y de Apoyo a la Gestión Persona Jurídica"/>
    <s v="SGP"/>
    <n v="4248627907"/>
    <n v="4248627907"/>
    <s v="NO"/>
    <s v="N/A"/>
    <s v="Luis Guillermo Mesa Santamaría"/>
    <s v="Director de Cobertura"/>
    <s v="3838501"/>
    <s v="luis.mesa@antioquia.gov.co"/>
    <s v="Mas y mejor educación para la sociedad y las personas en el sector urbano"/>
    <s v="Matricula de estudiantes oficiales en la zona Urbana "/>
    <s v="Ampliación de  la sostenibilidad del servicio educativo oficial en el Departamento de Antioquia"/>
    <s v="020220001"/>
    <s v="Atención de población  en edad escolar en los niveles de preescolar, básica y media, urbana y rural que por limitaciones e insuficiencia en la planta de cargos docentes oficiales viabilizada para la ETC, no alcanzan a ser atendidos por el sector oficial. "/>
    <s v="Sostenibilidad Cohorte y contratada"/>
    <m/>
    <s v="16227_x000a_"/>
    <m/>
    <m/>
    <m/>
    <x v="1"/>
    <m/>
    <m/>
    <m/>
    <s v="Luis Guillermo Mesa Santamaría"/>
    <s v="Tipo C:  Supervisión"/>
    <s v="Técnica, Jurídica, Administrativa"/>
  </r>
  <r>
    <x v="2"/>
    <n v="55101519"/>
    <s v="Promoción, creación, elaboración, desarrollo y conceptualización de las campañas, estrategias y necesidades comunicacionales de la Gobernación de Antioquia."/>
    <s v="ENERO  "/>
    <s v="6 meses"/>
    <s v="Contratación Directa - Contratos Interadministrativos"/>
    <s v="Recursos propios"/>
    <n v="3000000"/>
    <n v="3000000"/>
    <s v="NO"/>
    <s v="N/A"/>
    <s v="Juan Eugenio Maya Lema"/>
    <s v="Subsecretario Administrativo"/>
    <s v="3838470_x000a_3838471"/>
    <s v="juaneugenio.maya@antioquia.gov.co"/>
    <s v="Excelencia educativa con más y mejores maestros"/>
    <s v="Reconocimiento a estudiantes, docentes, directivos docentes, instituciones y centros educativos en sus  experiencias a favor de la educación pública de calidad "/>
    <s v="Divulgación y reconocimiento a maestros, directivos docentes y estudiantes Municipios no certificados de Antioquia"/>
    <s v="020174001"/>
    <s v="Encuentros socialización experiencias"/>
    <s v="Encuentros socialización experiencias"/>
    <m/>
    <n v="16232"/>
    <m/>
    <m/>
    <m/>
    <x v="1"/>
    <m/>
    <m/>
    <m/>
    <s v="Juan Eugenio Maya Lema"/>
    <s v="Tipo C:  Supervisión"/>
    <s v="Técnica, Jurídica, Administrativa"/>
  </r>
  <r>
    <x v="2"/>
    <n v="72121406"/>
    <s v="Adición No. 1 al Convenio No. 4600005662 de 2016, cuyo objeto es: &quot;Aunar esfuerzos para el desarrollo de las gestiones necesarias que posibiliten el cumplimiento del Plan Nacional de infraestructura Educativa en el marco de la politica pública de Jornada única en el Departamento de Antioquia&quot;. "/>
    <s v="Febrero"/>
    <s v="10 meses"/>
    <s v="Contratación Directa - Contratos Interadministrativos"/>
    <s v="SGP"/>
    <n v="803121972"/>
    <n v="803121972"/>
    <s v="NO"/>
    <s v="N/A"/>
    <s v="Juan Carlos Restrepo Sierra"/>
    <s v="Director Infraestructura educativa"/>
    <s v="3838572"/>
    <s v="juan.restreposi@antioquia.gov.co"/>
    <s v="Mas y mejor educación para la sociedad y las personas en el sector rural"/>
    <s v="Construcción de aulas nuevas en establecimientos educativos rurales"/>
    <s v="Mantenimiento e intervención en Ambientes de aprendizaje para el Sector Rural  Todo El Departamento, Antioquia, Occidente"/>
    <s v="020168001"/>
    <s v="Aulas nuevas"/>
    <s v="Construcción de aulas nuevas"/>
    <m/>
    <n v="16266"/>
    <m/>
    <m/>
    <m/>
    <x v="1"/>
    <m/>
    <m/>
    <m/>
    <s v="Elizabeth Cristina Mesa"/>
    <s v="Tipo C:  Supervisión"/>
    <s v="Técnica, Jurídica, Administrativa, Contable  y/o Financiera"/>
  </r>
  <r>
    <x v="2"/>
    <n v="72121406"/>
    <s v="Construcción del CER Georgina Bolivar de Amagá, Antioquia."/>
    <s v="Febrero"/>
    <s v="5 meses "/>
    <s v="Licitación Pública"/>
    <s v="SGP"/>
    <n v="800000000"/>
    <n v="800000000"/>
    <s v="NO"/>
    <s v="N/A"/>
    <s v="Juan Carlos Restrepo Sierra"/>
    <s v="Director Infraestructura educativa"/>
    <s v="3838572"/>
    <s v="juan.restreposi@antioquia.gov.co"/>
    <s v="Mas y mejor educación para la sociedad y las personas en el sector rural"/>
    <s v="Construcción de aulas nuevas en establecimientos educativos rurales"/>
    <s v="Mantenimiento e intervención en Ambientes de aprendizaje para el Sector Rural  Todo El Departamento, Antioquia, Occidente"/>
    <s v="020168001"/>
    <s v="Aulas nuevas"/>
    <s v="Construcción de aulas nuevas"/>
    <m/>
    <n v="16267"/>
    <m/>
    <m/>
    <m/>
    <x v="1"/>
    <m/>
    <m/>
    <m/>
    <s v="Javier Eduardo Reyes y Natalia Valencia"/>
    <s v="Tipo A1: Supervisión e Interventoría Integral"/>
    <s v="Integral"/>
  </r>
  <r>
    <x v="2"/>
    <n v="81101515"/>
    <s v="Interventoría técnica, administrativa, financiera, ambiental y juridica para el contrato de: construcción del CER Georgina Bolivar de Amagá, Antioquia ."/>
    <s v="Febrero"/>
    <s v="6 meses "/>
    <s v="Concurso de Méritos"/>
    <s v="SGP"/>
    <n v="100000000"/>
    <n v="100000000"/>
    <s v="NO"/>
    <s v="N/A"/>
    <s v="Juan Carlos Restrepo Sierra"/>
    <s v="Director Infraestructura educativa"/>
    <s v="3838572"/>
    <s v="juan.restreposi@antioquia.gov.co"/>
    <s v="Mas y mejor educación para la sociedad y las personas en el sector rural"/>
    <s v="Construcción de aulas nuevas en establecimientos educativos rurales"/>
    <s v="Mantenimiento e intervención en Ambientes de aprendizaje para el Sector Rural  Todo El Departamento, Antioquia, Occidente"/>
    <s v="020168001"/>
    <s v="Aulas nuevas"/>
    <s v="Construcción de aulas nuevas"/>
    <m/>
    <n v="16268"/>
    <m/>
    <m/>
    <m/>
    <x v="1"/>
    <m/>
    <m/>
    <m/>
    <s v="Javier Eduardo Reyes"/>
    <s v="Tipo C:  Supervisión"/>
    <s v="Técnica"/>
  </r>
  <r>
    <x v="2"/>
    <n v="72121406"/>
    <s v="Vigencia Expirada del contrato Nro. 4600003032 cuyo objeto es: Reposición de la infraestructura  física de la institución educativa Rural Alegrías del municipios de Caramanta, Antioquia."/>
    <s v="Febrero"/>
    <s v="1 mes"/>
    <s v="Selección Abreviada - Menor Cuantía"/>
    <s v="SGP"/>
    <n v="27430388"/>
    <n v="27430388"/>
    <s v="NO"/>
    <s v="N/A"/>
    <s v="Juan Carlos Restrepo Sierra"/>
    <s v="Director Infraestructura educativa"/>
    <s v="3838572"/>
    <s v="juan.restreposi@antioquia.gov.co"/>
    <s v="Mas y mejor educación para la sociedad y las personas en el sector rural"/>
    <m/>
    <s v="Mantenimiento e intervención en Ambientes de aprendizaje para el Sector Rural  Todo El Departamento, Antioquia, Occidente"/>
    <s v="020168001"/>
    <m/>
    <m/>
    <m/>
    <n v="16269"/>
    <m/>
    <m/>
    <m/>
    <x v="1"/>
    <m/>
    <m/>
    <m/>
    <s v="Javier Eduardo Reyes"/>
    <s v="Tipo C:  Supervisión"/>
    <s v="Técnica"/>
  </r>
  <r>
    <x v="2"/>
    <n v="72121406"/>
    <s v="Vigencia Expirada del contrato Nro. 4600002020 cuyo objeto es: Terminación de la IE Benjamín Correa del municipio de Titiribí."/>
    <s v="Febrero"/>
    <s v="1 mes"/>
    <s v="Selección Abreviada - Menor Cuantía"/>
    <s v="SGP"/>
    <n v="52302979"/>
    <n v="52302979"/>
    <s v="NO"/>
    <s v="N/A"/>
    <s v="Juan Carlos Restrepo Sierra"/>
    <s v="Director Infraestructura educativa"/>
    <s v="3838572"/>
    <s v="juan.restreposi@antioquia.gov.co"/>
    <s v="Mas y mejor educación para la sociedad y las personas en el sector rural"/>
    <m/>
    <s v="Mantenimiento e intervención en Ambientes de aprendizaje para el Sector Rural  Todo El Departamento, Antioquia, Occidente"/>
    <s v="020163001"/>
    <m/>
    <m/>
    <m/>
    <n v="16270"/>
    <m/>
    <m/>
    <m/>
    <x v="1"/>
    <m/>
    <m/>
    <m/>
    <s v="Javier Eduardo Reyes"/>
    <s v="Tipo C:  Supervisión"/>
    <s v="Técnica"/>
  </r>
  <r>
    <x v="2"/>
    <n v="72121406"/>
    <s v="Vigencia Expirada del contrato Nro. 4600004441 cuyo objeto es: Reposición de la infraestructura educativa del Centro Educativo Rural Buenos Aires - Sede Principal del municipio de Arboletes, Antioquia."/>
    <s v="Febrero"/>
    <s v="1 mes"/>
    <s v="Licitación Pública"/>
    <s v="SGP"/>
    <n v="43769926"/>
    <n v="43769926"/>
    <s v="NO"/>
    <s v="N/A"/>
    <s v="Juan Carlos Restrepo Sierra"/>
    <s v="Director Infraestructura educativa"/>
    <s v="3838572"/>
    <s v="juan.restreposi@antioquia.gov.co"/>
    <s v="Mas y mejor educación para la sociedad y las personas en el sector rural"/>
    <m/>
    <s v="Mantenimiento e intervención en Ambientes de aprendizaje para el Sector Rural  Todo El Departamento, Antioquia, Occidente"/>
    <s v="020168001"/>
    <m/>
    <m/>
    <m/>
    <n v="16271"/>
    <m/>
    <m/>
    <m/>
    <x v="1"/>
    <m/>
    <m/>
    <m/>
    <s v="Daverson Castrillón"/>
    <s v="Tipo C:  Supervisión"/>
    <s v="Técnica"/>
  </r>
  <r>
    <x v="2"/>
    <n v="72121406"/>
    <s v="Vigencia Expirada del contrato Nro. 4600004479 cuyo objeto es: Ampliación de la Institución Educativa Anorí  Sede Principal Liceo Jesús María Urrea, municipio de Anorí, Antioquia."/>
    <s v="Febrero"/>
    <s v="1 mes"/>
    <s v="Licitación Pública"/>
    <s v="SGP"/>
    <n v="324493195"/>
    <n v="324493195"/>
    <s v="NO"/>
    <s v="N/A"/>
    <s v="Juan Carlos Restrepo Sierra"/>
    <s v="Director Infraestructura educativa"/>
    <s v="3838572"/>
    <s v="juan.restreposi@antioquia.gov.co"/>
    <s v="Mas y mejor educación para la sociedad y las personas en el sector rural"/>
    <m/>
    <s v="Mantenimiento e intervención en Ambientes de aprendizaje para el Sector Rural  Todo El Departamento, Antioquia, Occidente"/>
    <s v="020163001"/>
    <m/>
    <m/>
    <m/>
    <n v="16272"/>
    <m/>
    <m/>
    <m/>
    <x v="1"/>
    <m/>
    <m/>
    <m/>
    <s v="Sebastián Bermúdez"/>
    <s v="Tipo C:  Supervisión"/>
    <s v="Técnica"/>
  </r>
  <r>
    <x v="2"/>
    <n v="81101515"/>
    <s v="Vigencia Expirada del contrato Nro. 4600004491 cuyo objeto es: Interventoría técnica, administrativa, financiera, ambiental y jurídica al contrato de ampliación de la institución educativa Anorí, Liceo Jesús María Urrea, municipio de Anorí, departamento de Antioquia”."/>
    <s v="Febrero"/>
    <s v="1 mes"/>
    <s v="Concurso de Méritos"/>
    <s v="SGP"/>
    <n v="24166243"/>
    <n v="24166243"/>
    <s v="NO"/>
    <s v="N/A"/>
    <s v="Juan Carlos Restrepo Sierra"/>
    <s v="Director Infraestructura educativa"/>
    <s v="3838572"/>
    <s v="juan.restreposi@antioquia.gov.co"/>
    <s v="Mas y mejor educación para la sociedad y las personas en el sector rural"/>
    <m/>
    <s v="Mantenimiento e intervención en Ambientes de aprendizaje para el Sector Rural  Todo El Departamento, Antioquia, Occidente"/>
    <s v="020168001"/>
    <m/>
    <m/>
    <m/>
    <n v="16273"/>
    <m/>
    <m/>
    <m/>
    <x v="1"/>
    <m/>
    <m/>
    <m/>
    <s v="Sebastián Bermúdez"/>
    <s v="Tipo C:  Supervisión"/>
    <s v="Técnica"/>
  </r>
  <r>
    <x v="2"/>
    <n v="81101515"/>
    <s v="Estudios y diseños para la reposición de la IE Pascual Correa Flórez Sede Luis Eduardo Valencia del municipio de Amagá  y de la IER Santiago Ángel Santamaría Sede La Oculta del municipio de Támesis."/>
    <s v="Febrero"/>
    <s v="3 meses"/>
    <s v="Concurso de Méritos"/>
    <s v="SGP"/>
    <n v="181791683"/>
    <n v="181791683"/>
    <s v="NO"/>
    <s v="N/A"/>
    <s v="Juan Carlos Restrepo Sierra"/>
    <s v="Director Infraestructura educativa"/>
    <s v="3838572"/>
    <s v="juan.restreposi@antioquia.gov.co"/>
    <s v="Mas y mejor educación para la sociedad y las personas en el sector rural"/>
    <m/>
    <s v="Mantenimiento e intervención en Ambientes de aprendizaje para el Sector Rural  Todo El Departamento, Antioquia, Occidente"/>
    <s v="020168001"/>
    <m/>
    <m/>
    <m/>
    <n v="16274"/>
    <m/>
    <m/>
    <m/>
    <x v="1"/>
    <m/>
    <m/>
    <m/>
    <s v="Javier Eduardo Reyes"/>
    <s v="Tipo C:  Supervisión"/>
    <s v="Técnica"/>
  </r>
  <r>
    <x v="2"/>
    <n v="72121406"/>
    <s v="Construcción de muro de contención en el Centro Educativo Rural Santiago Santamaria del municipio de Jericó."/>
    <s v="Febrero"/>
    <s v="3 meses"/>
    <s v="Selección Abreviada - Menor Cuantía"/>
    <s v="Recursos propios"/>
    <n v="225833757"/>
    <n v="225833757"/>
    <s v="NO"/>
    <s v="N/A"/>
    <s v="Juan Carlos Restrepo Sierra"/>
    <s v="Director Infraestructura educativa"/>
    <s v="3838572"/>
    <s v="juan.restreposi@antioquia.gov.co"/>
    <s v="Mas y mejor educación para la sociedad y las personas en el sector rural"/>
    <s v="Mantenimientos realizados en establecimientos educativos "/>
    <s v="Mantenimiento e intervención en Ambientes de aprendizaje para el Sector Rural  Todo El Departamento, Antioquia, Occidente"/>
    <s v="020168001"/>
    <m/>
    <m/>
    <m/>
    <n v="16275"/>
    <m/>
    <m/>
    <m/>
    <x v="1"/>
    <m/>
    <m/>
    <m/>
    <s v="Javier Eduardo Reyes"/>
    <s v="Tipo C:  Supervisión"/>
    <s v="Técnica"/>
  </r>
  <r>
    <x v="2"/>
    <n v="72121406"/>
    <s v="Convenio de asociación para la implementación del Censo de Infraestructura Escolar (CIER) en el departemento de Antioquia - Primera Fase."/>
    <s v="Febrero"/>
    <s v="9 MESES"/>
    <s v="Régimen Especial - Artículo 95 Ley 489 de 1998"/>
    <s v="Recursos propios"/>
    <n v="1811904893"/>
    <n v="1811904893"/>
    <s v="NO"/>
    <s v="N/A"/>
    <s v="Juan Carlos Restrepo Sierra"/>
    <s v="Director Infraestructura educativa"/>
    <s v="3838572"/>
    <s v="juan.restreposi@antioquia.gov.co"/>
    <s v="Mas y mejor educación para la sociedad y las personas en el sector rural"/>
    <m/>
    <s v="Mantenimiento e intervención en Ambientes de aprendizaje para el Sector Rural  Todo El Departamento, Antioquia, Occidente"/>
    <s v="020163001"/>
    <m/>
    <m/>
    <m/>
    <n v="16276"/>
    <m/>
    <m/>
    <m/>
    <x v="1"/>
    <m/>
    <m/>
    <m/>
    <s v="Juan Carlos Restrepo Sierra"/>
    <s v="Tipo C:  Supervisión"/>
    <s v="Técnica"/>
  </r>
  <r>
    <x v="2"/>
    <n v="72121406"/>
    <s v="Convenio de asociación para la implementación del Censo de Infraestructura Escolar (CIER) en el departemento de Antioquia - Primera Fase."/>
    <s v="Febrero"/>
    <s v="9 MESES"/>
    <s v="Régimen Especial - Artículo 95 Ley 489 de 1998"/>
    <s v="SGP"/>
    <n v="4192694382"/>
    <n v="4192694382"/>
    <s v="NO"/>
    <s v="N/A"/>
    <s v="Juan Carlos Restrepo Sierra"/>
    <s v="Director Infraestructura educativa"/>
    <s v="3838572"/>
    <s v="juan.restreposi@antioquia.gov.co"/>
    <s v="Mas y mejor educación para la sociedad y las personas en el sector rural"/>
    <m/>
    <s v="Mantenimiento e intervención en Ambientes de aprendizaje para el Sector Rural  Todo El Departamento, Antioquia, Occidente"/>
    <s v="020168001"/>
    <m/>
    <m/>
    <m/>
    <n v="16277"/>
    <m/>
    <m/>
    <m/>
    <x v="1"/>
    <m/>
    <m/>
    <m/>
    <s v="Juan Carlos Restrepo Sierra"/>
    <s v="Tipo C:  Supervisión"/>
    <s v="Técnica"/>
  </r>
  <r>
    <x v="2"/>
    <n v="90121503"/>
    <s v="Prestar servicios de apoyo pedagógico, orientando un modelo de atención centrado en la estrategia educativa de atención centrado en la estrategia educativa de atención y equiparación de oportunidades para población con necesidades educativas especiales en municipios no certificados del Departamento de Antioquia."/>
    <s v="Febrero"/>
    <s v="9 MESES"/>
    <s v="Contratación Directa - Contratos Interadministrativos"/>
    <s v="SGP"/>
    <n v="3492998707"/>
    <n v="3492998707"/>
    <s v="NO"/>
    <s v="N/A"/>
    <s v="Santiago Ospina"/>
    <s v="Director Pedagógico"/>
    <s v="3835551"/>
    <s v="santiago.ospina@antioquia.gov.co"/>
    <s v="Más y mejor educación para la atención a la población en condición de discapacidad y talentos excepcionales"/>
    <s v="Estudio de caracterización de niños/as en establecimientos educativos en condición de discapacidad y/o talentos excepcionales"/>
    <s v="Fortalecimiento Atención con calidad a la población en situación de discapacidad o talentos excepcionales Todo El Departamento, Antioquia, Occidente"/>
    <s v="020157001"/>
    <s v="Cracterización de la población referida "/>
    <s v="Capacitación directivos y docentes"/>
    <m/>
    <n v="16311"/>
    <m/>
    <m/>
    <m/>
    <x v="1"/>
    <m/>
    <m/>
    <m/>
    <s v="María Luisa Zapata Gallego"/>
    <s v="Tipo C:  Supervisión"/>
    <s v="Técnica_x000a_Jurídica_x000a_Administrativa_x000a_Contable y/o Financiera_x000a_"/>
  </r>
  <r>
    <x v="3"/>
    <s v="93161703"/>
    <s v="PESTACIÓN DE SERVICIOS DE ASESORIA TRIBUTARIA"/>
    <s v="MARZO  "/>
    <s v="8 meses"/>
    <s v="Mínima Cuantía"/>
    <s v="Recursos propios"/>
    <n v="50000000"/>
    <n v="50000000"/>
    <s v="NO"/>
    <s v="N/A"/>
    <s v="Natalia Ruiz Lozano"/>
    <s v="Lider Gestor Contratacion"/>
    <s v="3837022"/>
    <s v="natalia.ruiz@fla.com.co"/>
    <m/>
    <m/>
    <m/>
    <m/>
    <m/>
    <m/>
    <m/>
    <m/>
    <m/>
    <m/>
    <m/>
    <x v="1"/>
    <m/>
    <s v="Sin iniciar etapa precontractual"/>
    <m/>
    <s v="JORGE ARMANDO HINCAPIE C."/>
    <s v="Tipo C:  Supervisión"/>
    <s v="Tecnica, Administrativa, Financiera."/>
  </r>
  <r>
    <x v="3"/>
    <n v="80101500"/>
    <s v="PESTACIÓN DE SERVICIOS DE APOYO A LA GESTION DE GESTIÓN HUMANA- AREA SEGURIDAD Y SALUD EN EL TRABAJO"/>
    <s v="JUNIO  "/>
    <s v="6 meses"/>
    <s v="Contratación Directa - Prestación de Servicios y de Apoyo a la Gestión Persona Natural"/>
    <s v="Recursos propios"/>
    <n v="36000000"/>
    <n v="36000000"/>
    <s v="NO"/>
    <s v="N/A"/>
    <s v="Natalia Ruiz Lozano"/>
    <s v="Lider Gestor Contratacion"/>
    <s v="3837022"/>
    <s v="natalia.ruiz@fla.com.co"/>
    <m/>
    <m/>
    <m/>
    <m/>
    <m/>
    <m/>
    <m/>
    <m/>
    <m/>
    <m/>
    <m/>
    <x v="1"/>
    <m/>
    <m/>
    <m/>
    <s v="LIXYIBEL MUÑOZ M."/>
    <s v="Tipo C:  Supervisión"/>
    <s v="Tecnica, Administrativa, Financiera."/>
  </r>
  <r>
    <x v="3"/>
    <s v="80111620,  80111602, 80111603"/>
    <s v="SUMINISTRAR PERSONAL TEMPORAL NECESARIO PARA EL CUMPLIMIENTO DE LAS DIFERENTES ACTIVIDADES QUE DESEMPEÑAN LAS SUBGERENCIAS DE MERCADEO Y VENTAS, PRODUCCIÓN Y ADMINISTRATIVA DE LA FLA.."/>
    <s v="Febrero"/>
    <s v="8 meses"/>
    <s v="Selección Abreviada - Subasta Inversa"/>
    <s v="Recursos propios"/>
    <n v="2617787563"/>
    <n v="2617787563"/>
    <s v="NO"/>
    <s v="N/A"/>
    <s v="Natalia Ruiz Lozano"/>
    <s v="Lider Gestor Contratacion"/>
    <s v="3837022"/>
    <s v="natalia.ruiz@fla.com.co"/>
    <m/>
    <m/>
    <m/>
    <m/>
    <m/>
    <m/>
    <m/>
    <m/>
    <m/>
    <m/>
    <m/>
    <x v="1"/>
    <m/>
    <m/>
    <m/>
    <s v="JORGE HUMBERTO RAMIREZ O.-  MONICA VASQUEZ C."/>
    <s v="Tipo B2: Supervisión Colegiada"/>
    <s v="Tecnica, Administrativa, Financiera."/>
  </r>
  <r>
    <x v="3"/>
    <n v="72151100"/>
    <s v="PRESTACIÓN DE SERVICIOS DE PLOMERIA"/>
    <s v="ABRIL  "/>
    <s v="9 MESES"/>
    <s v="Selección Abreviada - Menor Cuantía"/>
    <s v="Recursos propios"/>
    <n v="150000000"/>
    <n v="150000000"/>
    <s v="NO"/>
    <s v="N/A"/>
    <s v="Natalia Ruiz Lozano"/>
    <s v="Lider Gestor Contratacion"/>
    <s v="3837022"/>
    <s v="natalia.ruiz@fla.com.co"/>
    <m/>
    <m/>
    <m/>
    <m/>
    <m/>
    <m/>
    <m/>
    <m/>
    <m/>
    <m/>
    <m/>
    <x v="1"/>
    <m/>
    <m/>
    <m/>
    <s v="JUAN ALBERTO VILLEGAS G."/>
    <s v="Tipo C:  Supervisión"/>
    <s v="Tecnica, Administrativa, Financiera."/>
  </r>
  <r>
    <x v="3"/>
    <n v="70171600"/>
    <s v="PRESTACIÓN DE SERVICIOS DE MANTENIMIENTO PREVENTIVO Y CORRECTIVO DE CAMARAS DE SEGURIDAD"/>
    <s v="ABRIL  "/>
    <s v="8 meses"/>
    <s v="Contratación Directa - Contratos Interadministrativos"/>
    <s v="Recursos propios"/>
    <n v="120000000"/>
    <n v="120000000"/>
    <s v="NO"/>
    <s v="N/A"/>
    <s v="Natalia Ruiz Lozano"/>
    <s v="Lider Gestor Contratacion"/>
    <s v="3837022"/>
    <s v="natalia.ruiz@fla.com.co"/>
    <m/>
    <m/>
    <m/>
    <m/>
    <m/>
    <m/>
    <m/>
    <m/>
    <m/>
    <m/>
    <m/>
    <x v="1"/>
    <m/>
    <m/>
    <m/>
    <s v="JUAN ALBERTO VILLEGAS G."/>
    <s v="Tipo C:  Supervisión"/>
    <s v="Tecnica, Administrativa, Financiera."/>
  </r>
  <r>
    <x v="3"/>
    <n v="82101600"/>
    <s v="PRESTACIÓN DE SERVICIOS DE IMPRESOS Y PUBLICACIONES"/>
    <s v="MARZO  "/>
    <s v="8 meses"/>
    <s v="Mínima Cuantía"/>
    <s v="Recursos propios"/>
    <n v="45084000"/>
    <n v="45084000"/>
    <s v="NO"/>
    <s v="N/A"/>
    <s v="Natalia Ruiz Lozano"/>
    <s v="Lider Gestor Contratacion"/>
    <s v="3837022"/>
    <s v="natalia.ruiz@fla.com.co"/>
    <m/>
    <m/>
    <m/>
    <m/>
    <m/>
    <m/>
    <m/>
    <m/>
    <m/>
    <m/>
    <m/>
    <x v="1"/>
    <m/>
    <m/>
    <m/>
    <s v="JUAN ALBERTO VILLEGAS G."/>
    <s v="Tipo C:  Supervisión"/>
    <s v="Tecnica, Administrativa, Financiera."/>
  </r>
  <r>
    <x v="3"/>
    <n v="92121704"/>
    <s v="CONTRATAR EL SERVICIO DE SERVICIO DE VIGILANCIA A TRAVÉS DEL MONITOREO CON MEDIOS TECNOLÓGICOS, MANTENIMIENTO PREVENTIVO Y CORRECTIVO DEL SISTEMA INTEGRADO DE SEGURIDAD CCTV DE LA FÁBRICA DE LICORES Y ALCOHOLES DE ANTIOQUIA"/>
    <s v="MAYO  "/>
    <s v="7 meses"/>
    <s v="Contratación Directa - Contratos Interadministrativos"/>
    <s v="Recursos propios"/>
    <n v="318240000"/>
    <n v="318240000"/>
    <s v="NO"/>
    <s v="N/A"/>
    <s v="Natalia Ruiz Lozano"/>
    <s v="Lider Gestor Contratacion"/>
    <s v="3837022"/>
    <s v="natalia.ruiz@fla.com.co"/>
    <m/>
    <m/>
    <m/>
    <m/>
    <m/>
    <m/>
    <m/>
    <m/>
    <m/>
    <m/>
    <m/>
    <x v="1"/>
    <m/>
    <m/>
    <m/>
    <s v="JUAN ALBERTO VILLEGAS G."/>
    <s v="Tipo C:  Supervisión"/>
    <s v="Tecnica, Administrativa, Financiera."/>
  </r>
  <r>
    <x v="3"/>
    <s v="90101500, 95121503 0111703"/>
    <s v="PRESTACIÓN DE SERVICIOS DE RESTAURANTE, ASEO Y CAFETERIA Y MANTENIMIENTO DE ZONAS VERDES"/>
    <s v="ABRIL  "/>
    <s v="7 meses"/>
    <s v="Licitación Pública"/>
    <s v="Recursos propios"/>
    <n v="3184558000"/>
    <n v="3184558000"/>
    <s v="NO"/>
    <s v="N/A"/>
    <s v="Natalia Ruiz Lozano"/>
    <s v="Lider Gestor Contratacion"/>
    <s v="3837022"/>
    <s v="natalia.ruiz@fla.com.co"/>
    <m/>
    <m/>
    <m/>
    <m/>
    <m/>
    <m/>
    <m/>
    <m/>
    <m/>
    <m/>
    <m/>
    <x v="1"/>
    <m/>
    <m/>
    <m/>
    <s v="JUAN ALBERTO VILLEGAS G."/>
    <s v="Tipo C:  Supervisión"/>
    <s v="Tecnica, Administrativa, Financiera."/>
  </r>
  <r>
    <x v="3"/>
    <n v="70171600"/>
    <s v="CONTRATAR LA AMPLIACION DE LA PLATAFORMA DE LOS SISTEMAS DE SEGURIDAD ELECTRONICA DE A FÁBRICA . SEGUNDA ETAPA"/>
    <s v="MARZO  "/>
    <s v="9 MESES"/>
    <s v="Contratación Directa - Contratos Interadministrativos"/>
    <s v="Recursos propios"/>
    <n v="504000000"/>
    <n v="504000000"/>
    <s v="NO"/>
    <s v="N/A"/>
    <s v="Natalia Ruiz Lozano"/>
    <s v="Lider Gestor Contratacion"/>
    <s v="3837022"/>
    <s v="natalia.ruiz@fla.com.co"/>
    <s v="Fortalecimiento de los ingresos departamentales"/>
    <s v="Cumplimiento del plan de modernizacion de  la infraestructura física, bienes muebles, parque automotor y sistema integrado de seguridad."/>
    <s v="Apoyo y Fortalecimiento Administrativo de la FLA"/>
    <n v="220155001"/>
    <m/>
    <m/>
    <m/>
    <m/>
    <m/>
    <m/>
    <m/>
    <x v="1"/>
    <m/>
    <m/>
    <m/>
    <s v="JUAN ALBERTO VILLEGAS G."/>
    <s v="Tipo C:  Supervisión"/>
    <s v="Tecnica, Administrativa, Financiera."/>
  </r>
  <r>
    <x v="3"/>
    <n v="72103300"/>
    <s v=" MEJORAMIENTO Y ADECUACION INFRAESTRUCTURA FISICA FLA"/>
    <s v="MAYO  "/>
    <s v="5 meses"/>
    <s v="Licitación Pública"/>
    <s v="Recursos propios"/>
    <n v="2540000000"/>
    <n v="2540000000"/>
    <s v="NO"/>
    <s v="N/A"/>
    <s v="Natalia Ruiz Lozano"/>
    <s v="Lider Gestor Contratacion"/>
    <s v="3837022"/>
    <s v="natalia.ruiz@fla.com.co"/>
    <s v="Fortalecimiento de los ingresos departamentales"/>
    <s v="Cumplimiento del plan de modernizacion de  la infraestructura física, bienes muebles, parque automotor y sistema integrado de seguridad."/>
    <s v="Mejoramiento y Adecuacion Infraestructura Física FLA"/>
    <n v="112350003"/>
    <m/>
    <m/>
    <m/>
    <m/>
    <m/>
    <m/>
    <m/>
    <x v="1"/>
    <m/>
    <m/>
    <m/>
    <s v="JUAN ALBERTO VILLEGAS G./ Interventor: Contrastista seleccionado"/>
    <s v="Tipo B1: Interventoría técnica "/>
    <s v="Tecnica, Administrativa, Financiera."/>
  </r>
  <r>
    <x v="3"/>
    <n v="72103300"/>
    <s v="INTERVENTORIA DEL MEJORAMIENTO Y ADECUACION INFRAESTRUCTURA FISICA FLA"/>
    <s v="MAYO  "/>
    <s v="6 meses"/>
    <s v="Concurso de Méritos"/>
    <s v="Recursos propios"/>
    <n v="207000000"/>
    <n v="207000000"/>
    <s v="NO"/>
    <s v="N/A"/>
    <s v="Natalia Ruiz Lozano"/>
    <s v="Lider Gestor Contratacion"/>
    <s v="3837022"/>
    <s v="natalia.ruiz@fla.com.co"/>
    <s v="Fortalecimiento de los ingresos departamentales"/>
    <s v="Cumplimiento del plan de modernizacion de  la infraestructura física, bienes muebles, parque automotor y sistema integrado de seguridad."/>
    <s v="Mejoramiento y Adecuacion Infraestructura Física FLA"/>
    <n v="112350003"/>
    <m/>
    <m/>
    <m/>
    <m/>
    <m/>
    <m/>
    <m/>
    <x v="1"/>
    <m/>
    <m/>
    <m/>
    <s v="JUAN ALBERTO VILLEGAS G."/>
    <s v="Tipo C:  Supervisión"/>
    <s v="Tecnica, Administrativa, Financiera."/>
  </r>
  <r>
    <x v="3"/>
    <n v="53102710"/>
    <s v="SUMINISTRO UNIFORMES Y CALZADO DE TRABAJO PARA SERVIDORES DE LA  FLA"/>
    <s v="MAYO  "/>
    <s v="5 meses"/>
    <s v="Selección Abreviada - Subasta Inversa"/>
    <s v="Recursos propios"/>
    <n v="130001000"/>
    <n v="130001000"/>
    <s v="NO"/>
    <s v="N/A"/>
    <s v="Natalia Ruiz Lozano"/>
    <s v="Lider Gestor Contratacion"/>
    <s v="3837022"/>
    <s v="natalia.ruiz@fla.com.co"/>
    <m/>
    <m/>
    <m/>
    <m/>
    <m/>
    <m/>
    <m/>
    <m/>
    <m/>
    <m/>
    <m/>
    <x v="1"/>
    <m/>
    <m/>
    <m/>
    <s v="LIXYIBEL MUÑOZ M."/>
    <s v="Tipo C:  Supervisión"/>
    <s v="Tecnica, Administrativa, Financiera."/>
  </r>
  <r>
    <x v="3"/>
    <s v="15101505"/>
    <s v="SUMINISTRO DE ACPM (MOTOR RED HIDRANTES)  "/>
    <s v="MARZO  "/>
    <s v="8 meses"/>
    <s v="Mínima Cuantía"/>
    <s v="Recursos propios"/>
    <n v="2500000"/>
    <n v="2500000"/>
    <s v="NO"/>
    <s v="N/A"/>
    <s v="Natalia Ruiz Lozano"/>
    <s v="Lider Gestor Contratacion"/>
    <s v="3837022"/>
    <s v="natalia.ruiz@fla.com.co"/>
    <m/>
    <m/>
    <m/>
    <m/>
    <m/>
    <m/>
    <m/>
    <m/>
    <m/>
    <m/>
    <m/>
    <x v="1"/>
    <m/>
    <m/>
    <m/>
    <s v="LIXYIBEL MUÑOZ M."/>
    <s v="Tipo C:  Supervisión"/>
    <s v="Tecnica, Administrativa, Financiera."/>
  </r>
  <r>
    <x v="3"/>
    <s v="72101516,  46191601"/>
    <s v="CONTRATAR EL SERVICIO DE RECARGA Y MANTENIMIENTO DE LOS EXTINTORES, PIPETAS DE OXIGENO Y EQUIPOS DE AUTOCONTENIDO"/>
    <s v="SEPTIEMBRE  "/>
    <s v="2 MESES"/>
    <s v="Mínima Cuantía"/>
    <s v="Recursos propios"/>
    <n v="15000000"/>
    <n v="15000000"/>
    <s v="NO"/>
    <s v="N/A"/>
    <s v="Natalia Ruiz Lozano"/>
    <s v="Lider Gestor Contratacion"/>
    <s v="3837022"/>
    <s v="natalia.ruiz@fla.com.co"/>
    <m/>
    <m/>
    <m/>
    <m/>
    <m/>
    <m/>
    <m/>
    <m/>
    <m/>
    <m/>
    <m/>
    <x v="1"/>
    <m/>
    <m/>
    <m/>
    <s v="LIXYIBEL MUÑOZ M."/>
    <s v="Tipo C:  Supervisión"/>
    <s v="Tecnica, Administrativa, Financiera."/>
  </r>
  <r>
    <x v="3"/>
    <n v="72101509"/>
    <s v="PRESTAR SERVICIO DE MANTENIMIENTO DE RED CONTRAINCENDIOS FLA."/>
    <s v="Febrero"/>
    <s v="8 meses"/>
    <s v="Selección Abreviada - Menor Cuantía"/>
    <s v="Recursos propios"/>
    <n v="100000000"/>
    <n v="100000000"/>
    <s v="NO"/>
    <s v="N/A"/>
    <s v="Natalia Ruiz Lozano"/>
    <s v="Lider Gestor Contratacion"/>
    <s v="3837022"/>
    <s v="natalia.ruiz@fla.com.co"/>
    <m/>
    <m/>
    <m/>
    <m/>
    <m/>
    <m/>
    <m/>
    <m/>
    <m/>
    <m/>
    <m/>
    <x v="1"/>
    <m/>
    <m/>
    <m/>
    <s v="LIXYIBEL MUÑOZ M."/>
    <s v="Tipo C:  Supervisión"/>
    <s v="Tecnica, Administrativa, Financiera."/>
  </r>
  <r>
    <x v="3"/>
    <n v="72101509"/>
    <s v="COMPRA DE REPUESTOS PARA EL MANTENIMIENTO CORRECTIVO DEL SISTEMA CONTRA INCENDIO "/>
    <s v="Febrero"/>
    <s v="8 meses"/>
    <s v="Mínima Cuantía"/>
    <s v="Recursos propios"/>
    <n v="30000000"/>
    <n v="30000000"/>
    <s v="NO"/>
    <s v="N/A"/>
    <s v="Natalia Ruiz Lozano"/>
    <s v="Lider Gestor Contratacion"/>
    <s v="3837022"/>
    <s v="natalia.ruiz@fla.com.co"/>
    <m/>
    <m/>
    <m/>
    <m/>
    <m/>
    <m/>
    <m/>
    <m/>
    <m/>
    <m/>
    <m/>
    <x v="1"/>
    <m/>
    <m/>
    <m/>
    <s v="LIXYIBEL MUÑOZ M."/>
    <s v="Tipo C:  Supervisión"/>
    <s v="Tecnica, Administrativa, Financiera."/>
  </r>
  <r>
    <x v="3"/>
    <n v="42281600"/>
    <s v="COMPRAR DESINFECTANTE Y DESENGRASANTE DE MANOS PARA LA IMPLEMENTACIÓN DE PROGRAMAS DE BUENAS PRÁCTICAS DE MANUFACTURA EN ZONAS DE PRODUCCIÓN, LABORATORIOS Y RESTAURANTE."/>
    <s v="ENERO  "/>
    <s v="3 meses"/>
    <s v="Mínima Cuantía"/>
    <s v="Recursos propios"/>
    <n v="8000000"/>
    <n v="8000000"/>
    <s v="NO"/>
    <s v="N/A"/>
    <s v="Natalia Ruiz Lozano"/>
    <s v="Lider Gestor Contratacion"/>
    <s v="3837022"/>
    <s v="natalia.ruiz@fla.com.co"/>
    <m/>
    <m/>
    <m/>
    <m/>
    <m/>
    <m/>
    <m/>
    <m/>
    <m/>
    <m/>
    <m/>
    <x v="1"/>
    <m/>
    <m/>
    <m/>
    <s v="LIXYIBEL MUÑOZ M."/>
    <s v="Tipo C:  Supervisión"/>
    <s v="Tecnica, Administrativa, Financiera."/>
  </r>
  <r>
    <x v="3"/>
    <n v="72103300"/>
    <s v="PRESTAR EL SERVICIO DE MANTENIMIENTO DE DUCHAS Y LAVA OJOS "/>
    <s v="Febrero"/>
    <s v="9 MESES"/>
    <s v="Mínima Cuantía"/>
    <s v="Recursos propios"/>
    <n v="3000000"/>
    <n v="3000000"/>
    <s v="NO"/>
    <s v="N/A"/>
    <s v="Natalia Ruiz Lozano"/>
    <s v="Lider Gestor Contratacion"/>
    <s v="3837022"/>
    <s v="natalia.ruiz@fla.com.co"/>
    <m/>
    <m/>
    <m/>
    <m/>
    <m/>
    <m/>
    <m/>
    <m/>
    <m/>
    <m/>
    <m/>
    <x v="1"/>
    <m/>
    <m/>
    <m/>
    <s v="LIXYIBEL MUÑOZ M."/>
    <s v="Tipo C:  Supervisión"/>
    <s v="Tecnica, Administrativa, Financiera."/>
  </r>
  <r>
    <x v="3"/>
    <s v="78181507"/>
    <s v="PRESTAR EL SERVICIO DE MANTENIMIENTO DEL CARRO DE GOLF DE LA BRIGADA"/>
    <s v="MARZO  "/>
    <s v="6 meses"/>
    <s v="Mínima Cuantía"/>
    <s v="Recursos propios"/>
    <n v="2500000"/>
    <n v="2500000"/>
    <s v="NO"/>
    <s v="N/A"/>
    <s v="Natalia Ruiz Lozano"/>
    <s v="Lider Gestor Contratacion"/>
    <s v="3837022"/>
    <s v="natalia.ruiz@fla.com.co"/>
    <m/>
    <m/>
    <m/>
    <m/>
    <m/>
    <m/>
    <m/>
    <m/>
    <m/>
    <m/>
    <m/>
    <x v="1"/>
    <m/>
    <m/>
    <m/>
    <s v="LIXYIBEL MUÑOZ M."/>
    <s v="Tipo C:  Supervisión"/>
    <s v="Tecnica, Administrativa, Financiera."/>
  </r>
  <r>
    <x v="3"/>
    <n v="47131902"/>
    <s v="COMPRA MATERIAL ABSORBENTE EN POLVO PARA EL CONTROL DE DERRAMES DE SUSTANCIAS QUÍMICAS."/>
    <s v="Febrero"/>
    <s v="3 meses"/>
    <s v="Mínima Cuantía"/>
    <s v="Recursos propios"/>
    <n v="2000000"/>
    <n v="2000000"/>
    <s v="NO"/>
    <s v="N/A"/>
    <s v="Natalia Ruiz Lozano"/>
    <s v="Lider Gestor Contratacion"/>
    <s v="3837022"/>
    <s v="natalia.ruiz@fla.com.co"/>
    <s v="Fortalecimiento de los ingresos departamentales"/>
    <s v="Cumplimiento del plan de modernizacion de  la infraestructura física, bienes muebles, parque automotor y sistema integrado de seguridad."/>
    <s v="Implementación y Ejecución del Sistema de Seguridad y Salud en el Trabajo en la FLA"/>
    <n v="220160001"/>
    <m/>
    <m/>
    <m/>
    <m/>
    <m/>
    <m/>
    <m/>
    <x v="1"/>
    <m/>
    <m/>
    <m/>
    <s v="LIXYIBEL MUÑOZ M."/>
    <s v="Tipo C:  Supervisión"/>
    <s v="Tecnica, Administrativa, Financiera."/>
  </r>
  <r>
    <x v="3"/>
    <n v="46181900"/>
    <s v="COMPRAR KIT DE SILICONA PARA ELABORACIÓN DE PROTECTORES AUDITIVOS PARA LOS EMPLEADOS DE LA FLA.."/>
    <s v="ENERO  "/>
    <s v="3 meses"/>
    <s v="Mínima Cuantía"/>
    <s v="Recursos propios"/>
    <n v="3000000"/>
    <n v="3000000"/>
    <s v="NO"/>
    <s v="N/A"/>
    <s v="Natalia Ruiz Lozano"/>
    <s v="Lider Gestor Contratacion"/>
    <s v="3837022"/>
    <s v="natalia.ruiz@fla.com.co"/>
    <s v="Fortalecimiento de los ingresos departamentales"/>
    <s v="Cumplimiento del plan de modernizacion de  la infraestructura física, bienes muebles, parque automotor y sistema integrado de seguridad."/>
    <s v="Implementación y Ejecución del Sistema de Seguridad y Salud en el Trabajo en la FLA"/>
    <n v="220160001"/>
    <m/>
    <m/>
    <m/>
    <m/>
    <m/>
    <m/>
    <m/>
    <x v="1"/>
    <m/>
    <m/>
    <m/>
    <s v="LIXYIBEL MUÑOZ M."/>
    <s v="Tipo C:  Supervisión"/>
    <s v="Tecnica, Administrativa, Financiera."/>
  </r>
  <r>
    <x v="3"/>
    <n v="85121608"/>
    <s v="PRESTAR ASESORÍA EN LA IMPLEMENTACIÓN DEL PLAN DE CONVIVENCIA LABORAL PARA LA FLA"/>
    <s v="JUNIO  "/>
    <s v="4 MESES"/>
    <s v="Mínima Cuantía"/>
    <s v="Recursos propios"/>
    <n v="5000000"/>
    <n v="5000000"/>
    <s v="NO"/>
    <s v="N/A"/>
    <s v="Natalia Ruiz Lozano"/>
    <s v="Lider Gestor Contratacion"/>
    <s v="3837022"/>
    <s v="natalia.ruiz@fla.com.co"/>
    <s v="Fortalecimiento de los ingresos departamentales"/>
    <s v="Cumplimiento del plan de modernizacion de  la infraestructura física, bienes muebles, parque automotor y sistema integrado de seguridad."/>
    <s v="Implementación y Ejecución del Sistema de Seguridad y Salud en el Trabajo en la FLA"/>
    <n v="220160001"/>
    <m/>
    <m/>
    <m/>
    <m/>
    <m/>
    <m/>
    <m/>
    <x v="1"/>
    <m/>
    <m/>
    <m/>
    <s v="LIXYIBEL MUÑOZ M."/>
    <s v="Tipo C:  Supervisión"/>
    <s v="Tecnica, Administrativa, Financiera."/>
  </r>
  <r>
    <x v="3"/>
    <s v="46181504 - 46181509 - 46181902 - 46181802 -"/>
    <s v="COMPRAR ELEMENTOS DE PROTECCIÓN PERSONAL PARA LOS EMPLEADOS INCLLUYE EQUIPOS DE LA BRIGADA DE LA FLA."/>
    <s v="Febrero"/>
    <s v="9 MESES"/>
    <s v="Mínima Cuantía"/>
    <s v="Recursos propios"/>
    <n v="55000000"/>
    <n v="55000000"/>
    <s v="NO"/>
    <s v="N/A"/>
    <s v="Natalia Ruiz Lozano"/>
    <s v="Lider Gestor Contratacion"/>
    <s v="3837022"/>
    <s v="natalia.ruiz@fla.com.co"/>
    <s v="Fortalecimiento de los ingresos departamentales"/>
    <s v="Cumplimiento del plan de modernizacion de  la infraestructura física, bienes muebles, parque automotor y sistema integrado de seguridad."/>
    <s v="Implementación y Ejecución del Sistema de Seguridad y Salud en el Trabajo en la FLA"/>
    <n v="220160001"/>
    <m/>
    <m/>
    <m/>
    <m/>
    <m/>
    <m/>
    <m/>
    <x v="1"/>
    <m/>
    <m/>
    <m/>
    <s v="LIXYIBEL MUÑOZ M."/>
    <s v="Tipo C:  Supervisión"/>
    <s v="Tecnica, Administrativa, Financiera."/>
  </r>
  <r>
    <x v="3"/>
    <n v="81111503"/>
    <s v="PRESTAR SERVICIO DE AREA PROTEGIDA"/>
    <s v="MARZO  "/>
    <s v="9 MESES"/>
    <s v="Contratación Directa - No pluralidad de oferentes"/>
    <s v="Recursos propios"/>
    <n v="10000000"/>
    <n v="10000000"/>
    <s v="NO"/>
    <s v="N/A"/>
    <s v="Natalia Ruiz Lozano"/>
    <s v="Lider Gestor Contratacion"/>
    <s v="3837022"/>
    <s v="natalia.ruiz@fla.com.co"/>
    <s v="Fortalecimiento de los ingresos departamentales"/>
    <s v="Cumplimiento del plan de modernizacion de  la infraestructura física, bienes muebles, parque automotor y sistema integrado de seguridad."/>
    <s v="Implementación y Ejecución del Sistema de Seguridad y Salud en el Trabajo en la FLA"/>
    <n v="220160001"/>
    <m/>
    <m/>
    <m/>
    <m/>
    <m/>
    <m/>
    <m/>
    <x v="1"/>
    <m/>
    <m/>
    <m/>
    <s v="LIXYIBEL MUÑOZ M."/>
    <s v="Tipo C:  Supervisión"/>
    <s v="Tecnica, Administrativa, Financiera."/>
  </r>
  <r>
    <x v="3"/>
    <n v="85111510"/>
    <s v="CONTRATAR EL SERVICIO DE VACUNACIÓN CONTRA LA INFLUENZA PARA LOS FUNCIONARIOS DE LA FLA"/>
    <s v="MAYO  "/>
    <s v="3 meses"/>
    <s v="Mínima Cuantía"/>
    <s v="Recursos propios"/>
    <n v="10000000"/>
    <n v="10000000"/>
    <s v="NO"/>
    <s v="N/A"/>
    <s v="Natalia Ruiz Lozano"/>
    <s v="Lider Gestor Contratacion"/>
    <s v="3837022"/>
    <s v="natalia.ruiz@fla.com.co"/>
    <s v="Fortalecimiento de los ingresos departamentales"/>
    <s v="Cumplimiento del plan de modernizacion de  la infraestructura física, bienes muebles, parque automotor y sistema integrado de seguridad."/>
    <s v="Implementación y Ejecución del Sistema de Seguridad y Salud en el Trabajo en la FLA"/>
    <n v="220160001"/>
    <m/>
    <m/>
    <m/>
    <m/>
    <m/>
    <m/>
    <m/>
    <x v="1"/>
    <m/>
    <m/>
    <m/>
    <s v="LIXYIBEL MUÑOZ M."/>
    <s v="Tipo C:  Supervisión"/>
    <s v="Tecnica, Administrativa, Financiera."/>
  </r>
  <r>
    <x v="3"/>
    <n v="81111503"/>
    <s v="IMPLEMENTAR LOS SISTEMAS DE GESTION VISUAL,  MANEJO DE ENERGIAS PELIGROSAS, RIESGO QUIMICO, ALTURA Y ERGONOMIA"/>
    <s v="MAYO  "/>
    <s v="5 meses"/>
    <s v="Mínima Cuantía"/>
    <s v="Recursos propios"/>
    <n v="15000000"/>
    <n v="15000000"/>
    <s v="NO"/>
    <s v="N/A"/>
    <s v="Natalia Ruiz Lozano"/>
    <s v="Lider Gestor Contratacion"/>
    <s v="3837022"/>
    <s v="natalia.ruiz@fla.com.co"/>
    <s v="Fortalecimiento de los ingresos departamentales"/>
    <s v="Cumplimiento del plan de modernizacion de  la infraestructura física, bienes muebles, parque automotor y sistema integrado de seguridad."/>
    <s v="Implementación y Ejecución del Sistema de Seguridad y Salud en el Trabajo en la FLA"/>
    <n v="220160001"/>
    <m/>
    <m/>
    <m/>
    <m/>
    <m/>
    <m/>
    <m/>
    <x v="1"/>
    <m/>
    <m/>
    <m/>
    <s v="LIXYIBEL MUÑOZ M."/>
    <s v="Tipo C:  Supervisión"/>
    <s v="Tecnica, Administrativa, Financiera."/>
  </r>
  <r>
    <x v="3"/>
    <s v="42171917 - 42172001"/>
    <s v="COMPRAR IMPLEMENTOS PARA EL BOTIQUÍN DE EMERGENCIA DE LA FLA.."/>
    <s v="Febrero"/>
    <s v="3 meses"/>
    <s v="Mínima Cuantía"/>
    <s v="Recursos propios"/>
    <n v="10000000"/>
    <n v="10000000"/>
    <s v="NO"/>
    <s v="N/A"/>
    <s v="Natalia Ruiz Lozano"/>
    <s v="Lider Gestor Contratacion"/>
    <s v="3837022"/>
    <s v="natalia.ruiz@fla.com.co"/>
    <s v="Fortalecimiento de los ingresos departamentales"/>
    <s v="Cumplimiento del plan de modernizacion de  la infraestructura física, bienes muebles, parque automotor y sistema integrado de seguridad."/>
    <s v="Implementación y Ejecución del Sistema de Seguridad y Salud en el Trabajo en la FLA"/>
    <n v="220160001"/>
    <m/>
    <m/>
    <m/>
    <m/>
    <m/>
    <m/>
    <m/>
    <x v="1"/>
    <m/>
    <m/>
    <m/>
    <s v="LIXYIBEL MUÑOZ M."/>
    <s v="Tipo C:  Supervisión"/>
    <s v="Tecnica, Administrativa, Financiera."/>
  </r>
  <r>
    <x v="3"/>
    <n v="46181804"/>
    <s v="COMPRA DE GAFAS CON MONTURA DE SEGURIDAD Y LENTE RECETADO "/>
    <s v="SEPTIEMBRE  "/>
    <s v="3 meses"/>
    <s v="Mínima Cuantía"/>
    <s v="Recursos propios"/>
    <n v="10000000"/>
    <n v="10000000"/>
    <s v="NO"/>
    <s v="N/A"/>
    <s v="Natalia Ruiz Lozano"/>
    <s v="Lider Gestor Contratacion"/>
    <s v="3837022"/>
    <s v="natalia.ruiz@fla.com.co"/>
    <s v="Fortalecimiento de los ingresos departamentales"/>
    <s v="Cumplimiento del plan de modernizacion de  la infraestructura física, bienes muebles, parque automotor y sistema integrado de seguridad."/>
    <s v="Implementación y Ejecución del Sistema de Seguridad y Salud en el Trabajo en la FLA"/>
    <n v="220160001"/>
    <m/>
    <m/>
    <m/>
    <m/>
    <m/>
    <m/>
    <m/>
    <x v="1"/>
    <m/>
    <m/>
    <m/>
    <s v="LIXYIBEL MUÑOZ M."/>
    <s v="Tipo C:  Supervisión"/>
    <s v="Tecnica, Administrativa, Financiera."/>
  </r>
  <r>
    <x v="3"/>
    <s v="85131708"/>
    <s v="PRESTAR SERVICIO DE SISTEMAS DE VIGILANCIA EPIDEMIOLÓGICA"/>
    <s v="JUNIO  "/>
    <s v="4 MESES"/>
    <s v="Mínima Cuantía"/>
    <s v="Recursos propios"/>
    <n v="5000000"/>
    <n v="5000000"/>
    <s v="NO"/>
    <s v="N/A"/>
    <s v="Natalia Ruiz Lozano"/>
    <s v="Lider Gestor Contratacion"/>
    <s v="3837022"/>
    <s v="natalia.ruiz@fla.com.co"/>
    <s v="Fortalecimiento de los ingresos departamentales"/>
    <s v="Cumplimiento del plan de modernizacion de  la infraestructura física, bienes muebles, parque automotor y sistema integrado de seguridad."/>
    <s v="Implementación y Ejecución del Sistema de Seguridad y Salud en el Trabajo en la FLA"/>
    <n v="220160001"/>
    <m/>
    <m/>
    <m/>
    <m/>
    <m/>
    <m/>
    <m/>
    <x v="1"/>
    <m/>
    <m/>
    <m/>
    <s v="LIXYIBEL MUÑOZ M."/>
    <s v="Tipo C:  Supervisión"/>
    <s v="Tecnica, Administrativa, Financiera."/>
  </r>
  <r>
    <x v="3"/>
    <n v="32151800"/>
    <s v="COMPRA DE ESTRUCTURAS METÁLICAS CON BARRERAS DE RESTRICCIÓN Y PUNTOS DE ANCLAJE PARA TRABAJO EN ALTURAS"/>
    <s v="MARZO  "/>
    <s v="5 meses"/>
    <s v="Selección Abreviada - Subasta Inversa"/>
    <s v="Recursos propios"/>
    <n v="150000000"/>
    <n v="150000000"/>
    <s v="NO"/>
    <s v="N/A"/>
    <s v="Natalia Ruiz Lozano"/>
    <s v="Lider Gestor Contratacion"/>
    <s v="3837022"/>
    <s v="natalia.ruiz@fla.com.co"/>
    <s v="Fortalecimiento de los ingresos departamentales"/>
    <s v="Cumplimiento del plan de modernizacion de  la infraestructura física, bienes muebles, parque automotor y sistema integrado de seguridad."/>
    <s v="Implementación y Ejecución del Sistema de Seguridad y Salud en el Trabajo en la FLA"/>
    <n v="220160001"/>
    <m/>
    <m/>
    <m/>
    <m/>
    <m/>
    <m/>
    <m/>
    <x v="1"/>
    <m/>
    <m/>
    <m/>
    <s v="LIXYIBEL MUÑOZ M."/>
    <s v="Tipo C:  Supervisión"/>
    <s v="Tecnica, Administrativa, Financiera."/>
  </r>
  <r>
    <x v="3"/>
    <n v="39111900"/>
    <s v="PRESTAR SERVICIO DE SEÑALIZACIÓN DE LA FLA"/>
    <s v="ENERO  "/>
    <s v="6 meses"/>
    <s v="Mínima Cuantía"/>
    <s v="Recursos propios"/>
    <n v="15000000"/>
    <n v="15000000"/>
    <s v="NO"/>
    <s v="N/A"/>
    <s v="Natalia Ruiz Lozano"/>
    <s v="Lider Gestor Contratacion"/>
    <s v="3837022"/>
    <s v="natalia.ruiz@fla.com.co"/>
    <s v="Fortalecimiento de los ingresos departamentales"/>
    <s v="Cumplimiento del plan de modernizacion de  la infraestructura física, bienes muebles, parque automotor y sistema integrado de seguridad."/>
    <s v="Implementación y Ejecución del Sistema de Seguridad y Salud en el Trabajo en la FLA"/>
    <n v="220160001"/>
    <m/>
    <m/>
    <m/>
    <m/>
    <m/>
    <m/>
    <m/>
    <x v="1"/>
    <m/>
    <m/>
    <m/>
    <s v="LIXYIBEL MUÑOZ M."/>
    <s v="Tipo C:  Supervisión"/>
    <s v="Tecnica, Administrativa, Financiera."/>
  </r>
  <r>
    <x v="3"/>
    <s v="86101810 - 86101709"/>
    <s v="CONTRATAR EL SERVICIO DE CERTIFICACIÓN, REENTRENAMIENTO Y CAPACITACIÓN EN EL NIVEL DE COORDINADOR DE TRABAJO EN ALTURAS PARA LOS EMPLEADOS QUE REALIZAN TRABAJOS EN ALTURAS "/>
    <s v=" MAYO  "/>
    <s v="4 MESES"/>
    <s v="Mínima Cuantía"/>
    <s v="Recursos propios"/>
    <n v="22000000"/>
    <n v="22000000"/>
    <s v="NO"/>
    <s v="N/A"/>
    <s v="Natalia Ruiz Lozano"/>
    <s v="Lider Gestor Contratacion"/>
    <s v="3837022"/>
    <s v="natalia.ruiz@fla.com.co"/>
    <s v="Fortalecimiento de los ingresos departamentales"/>
    <s v="Cumplimiento del plan de modernizacion de  la infraestructura física, bienes muebles, parque automotor y sistema integrado de seguridad."/>
    <s v="Construcción y Ejecución de  Programas de Capacitación en la FLA"/>
    <n v="220157001"/>
    <m/>
    <m/>
    <m/>
    <m/>
    <m/>
    <m/>
    <m/>
    <x v="1"/>
    <m/>
    <m/>
    <m/>
    <s v="LIXYIBEL MUÑOZ M."/>
    <s v="Tipo C:  Supervisión"/>
    <s v="Tecnica, Administrativa, Financiera."/>
  </r>
  <r>
    <x v="3"/>
    <n v="93141506"/>
    <s v="BONOS REDIMIBLES PARA ESTIMULO EDUCATIVO Y AUXILIO LÁCTEO PARA HIJOS DE ALGUNOS EMPLEADOS DE LA FLA"/>
    <s v="ENERO  "/>
    <s v="11 meses"/>
    <s v="Selección Abreviada - Subasta Inversa"/>
    <s v="Recursos propios"/>
    <n v="85000000"/>
    <n v="66216461"/>
    <s v="NO"/>
    <s v="N/A"/>
    <s v="Natalia Ruiz Lozano"/>
    <s v="Lider Gestor Contratacion"/>
    <s v="3837022"/>
    <s v="natalia.ruiz@fla.com.co"/>
    <m/>
    <m/>
    <m/>
    <m/>
    <m/>
    <m/>
    <n v="6371"/>
    <s v="15996  15997  15998 15999"/>
    <d v="2017-02-02T00:00:00"/>
    <m/>
    <m/>
    <x v="0"/>
    <m/>
    <m/>
    <m/>
    <s v="LUCIA JIMENA ROLDAN P."/>
    <s v="Tipo C:  Supervisión"/>
    <s v="Tecnica, Administrativa, Financiera."/>
  </r>
  <r>
    <x v="3"/>
    <n v="78111602"/>
    <s v="SUMINISTRAR RECARGA EN DINERO EN LA TARJETA CÍVICA PARA SERVIDORES PÚBLICOS DE LA FLA."/>
    <s v="MAYO"/>
    <s v="7 meses"/>
    <s v="Contratación Directa - Contratos Interadministrativos"/>
    <s v="Recursos propios"/>
    <n v="250000000.00000003"/>
    <n v="250000000.00000003"/>
    <s v="NO"/>
    <s v="N/A"/>
    <s v="Natalia Ruiz Lozano"/>
    <s v="Lider Gestor Contratacion"/>
    <s v="3837022"/>
    <s v="natalia.ruiz@fla.com.co"/>
    <m/>
    <m/>
    <m/>
    <m/>
    <m/>
    <m/>
    <m/>
    <m/>
    <m/>
    <m/>
    <m/>
    <x v="1"/>
    <m/>
    <m/>
    <m/>
    <s v="YAMILEIDY OSORIO M."/>
    <s v="Tipo C:  Supervisión"/>
    <s v="Tecnica, Administrativa, Financiera."/>
  </r>
  <r>
    <x v="3"/>
    <s v="93141506 - 49201611"/>
    <s v="REALIZAR EL MANTENIMIENTO PREVENTIVO Y CORRECTIVO DE LOS EQUIPOS DEL GIMNASIO DE LA FLA.."/>
    <s v="ABRIL  "/>
    <s v="3 meses"/>
    <s v="Mínima Cuantía"/>
    <s v="Recursos propios"/>
    <n v="6999999.9999999991"/>
    <n v="7026653"/>
    <s v="NO"/>
    <s v="N/A"/>
    <s v="Natalia Ruiz Lozano"/>
    <s v="Lider Gestor Contratacion"/>
    <s v="3837022"/>
    <s v="natalia.ruiz@fla.com.co"/>
    <s v="Fortalecimiento de los ingresos departamentales"/>
    <s v="MODERNIZACION Y OPTIMIZACION DEL SISTEMA PRODUCTIVO DE LA FLA"/>
    <s v="Construcción y Ejecución de  Programas de Bienestar Social en la FLA"/>
    <n v="220156001"/>
    <m/>
    <m/>
    <m/>
    <n v="16426"/>
    <m/>
    <m/>
    <m/>
    <x v="1"/>
    <m/>
    <m/>
    <m/>
    <s v="LUCIA JIMENA ROLDAN P."/>
    <s v="Tipo C:  Supervisión"/>
    <s v="Tecnica, Administrativa, Financiera."/>
  </r>
  <r>
    <x v="3"/>
    <n v="93141506"/>
    <s v="PRESTAR SERVICIO DE APROVECHAMIENTO TIEMPO LIBRE"/>
    <s v="ABRIL  "/>
    <s v="7   MESES"/>
    <s v="Mínima Cuantía"/>
    <s v="Recursos propios"/>
    <n v="16000000.000000002"/>
    <n v="16000000.000000002"/>
    <s v="NO"/>
    <s v="N/A"/>
    <s v="Natalia Ruiz Lozano"/>
    <s v="Lider Gestor Contratacion"/>
    <s v="3837022"/>
    <s v="natalia.ruiz@fla.com.co"/>
    <s v="Fortalecimiento de los ingresos departamentales"/>
    <s v="MODERNIZACION Y OPTIMIZACION DEL SISTEMA PRODUCTIVO DE LA FLA"/>
    <s v="Construcción y Ejecución de  Programas de Bienestar Social en la FLA"/>
    <n v="220156001"/>
    <m/>
    <m/>
    <m/>
    <m/>
    <m/>
    <m/>
    <m/>
    <x v="1"/>
    <m/>
    <m/>
    <m/>
    <s v="LUCIA JIMENA ROLDAN P."/>
    <s v="Tipo C:  Supervisión"/>
    <s v="Tecnica, Administrativa, Financiera."/>
  </r>
  <r>
    <x v="3"/>
    <n v="85121608"/>
    <s v="PRESTAR EL SERVICIO DE  ASESORÍA PSICOLÓGICA PARA LOS EMPLEADOS DE LA FLA  Y SU GRUPO FAMILIAR"/>
    <s v="MARZO  "/>
    <s v="7 meses"/>
    <s v="Contratación Directa - Prestación de Servicios y de Apoyo a la Gestión Persona Natural"/>
    <s v="Recursos propios"/>
    <n v="9000000"/>
    <n v="9000000"/>
    <s v="NO"/>
    <s v="N/A"/>
    <s v="Natalia Ruiz Lozano"/>
    <s v="Lider Gestor Contratacion"/>
    <s v="3837022"/>
    <s v="natalia.ruiz@fla.com.co"/>
    <s v="Fortalecimiento de los ingresos departamentales"/>
    <s v="MODERNIZACION Y OPTIMIZACION DEL SISTEMA PRODUCTIVO DE LA FLA"/>
    <s v="Construcción y Ejecución de  Programas de Bienestar Social en la FLA"/>
    <n v="220156001"/>
    <m/>
    <m/>
    <m/>
    <m/>
    <m/>
    <m/>
    <m/>
    <x v="1"/>
    <m/>
    <m/>
    <m/>
    <s v="LUCIA JIMENA ROLDAN P."/>
    <s v="Tipo C:  Supervisión"/>
    <s v="Tecnica, Administrativa, Financiera."/>
  </r>
  <r>
    <x v="3"/>
    <n v="93141506"/>
    <s v="CONTRATAR LA PRESTACIÓN DE SERVICIOS DE OPERACIÓN LOGÍSTICA DE ACTIVIDADES DEPORTIVAS  Y RECREATIVAS PARA LOS SERVIDORES DE LA FLA. Y SU GRUPO FAMILIAR(CAMINATAS, PESCA)."/>
    <s v="ABRIL  "/>
    <s v="7   MESES"/>
    <s v="Contratación Directa - Contratos Interadministrativos"/>
    <s v="Recursos propios"/>
    <n v="120000000"/>
    <n v="118974023"/>
    <s v="NO"/>
    <s v="N/A"/>
    <s v="Natalia Ruiz Lozano"/>
    <s v="Lider Gestor Contratacion"/>
    <s v="3837022"/>
    <s v="natalia.ruiz@fla.com.co"/>
    <s v="Fortalecimiento de los ingresos departamentales"/>
    <s v="MODERNIZACION Y OPTIMIZACION DEL SISTEMA PRODUCTIVO DE LA FLA"/>
    <s v="Construcción y Ejecución de  Programas de Bienestar Social en la FLA"/>
    <n v="220156001"/>
    <m/>
    <m/>
    <m/>
    <s v="16422  16423  16424  16425"/>
    <m/>
    <m/>
    <m/>
    <x v="1"/>
    <m/>
    <m/>
    <m/>
    <s v="LUCIA JIMENA ROLDAN P."/>
    <s v="Tipo C:  Supervisión"/>
    <s v="Tecnica, Administrativa, Financiera."/>
  </r>
  <r>
    <x v="3"/>
    <s v="93141506 - 53102710 - 53101502- 53101504 - 53111902 - 53111901 - "/>
    <s v="ADQUIRIR DOTACIÓN E IMPLEMENTOS DEPORTIVOS Y RECREATIVOS PARA LOS EMPLEADOS DE LA FLA.."/>
    <s v="MARZO  "/>
    <s v="6 meses"/>
    <s v="Mínima Cuantía"/>
    <s v="Recursos propios"/>
    <n v="60000000"/>
    <n v="60000000"/>
    <s v="NO"/>
    <s v="N/A"/>
    <s v="Natalia Ruiz Lozano"/>
    <s v="Lider Gestor Contratacion"/>
    <s v="3837022"/>
    <s v="natalia.ruiz@fla.com.co"/>
    <s v="Fortalecimiento de los ingresos departamentales"/>
    <s v="MODERNIZACION Y OPTIMIZACION DEL SISTEMA PRODUCTIVO DE LA FLA"/>
    <s v="Construcción y Ejecución de  Programas de Bienestar Social en la FLA"/>
    <n v="220156001"/>
    <m/>
    <m/>
    <m/>
    <m/>
    <m/>
    <m/>
    <m/>
    <x v="1"/>
    <m/>
    <m/>
    <m/>
    <s v="LUCIA JIMENA ROLDAN P."/>
    <s v="Tipo C:  Supervisión"/>
    <s v="Tecnica, Administrativa, Financiera."/>
  </r>
  <r>
    <x v="3"/>
    <n v="93141506"/>
    <s v="CONTRATAR LA PRESTACIÓN DE SERVICIOS DE OPERACIÓN LOGÍSTICA DE  VACACIONES RECREATIVAS PARA LOS HIJOS DE LOS SERVIDORES DE LA FLA. "/>
    <s v="ABRIL  "/>
    <s v="8 meses"/>
    <s v="Selección Abreviada - Menor Cuantía"/>
    <s v="Recursos propios"/>
    <n v="120000000"/>
    <n v="120000000"/>
    <s v="NO"/>
    <s v="N/A"/>
    <s v="Natalia Ruiz Lozano"/>
    <s v="Lider Gestor Contratacion"/>
    <s v="3837022"/>
    <s v="natalia.ruiz@fla.com.co"/>
    <s v="Fortalecimiento de los ingresos departamentales"/>
    <s v="MODERNIZACION Y OPTIMIZACION DEL SISTEMA PRODUCTIVO DE LA FLA"/>
    <s v="Construcción y Ejecución de  Programas de Bienestar Social en la FLA"/>
    <n v="220156001"/>
    <m/>
    <m/>
    <m/>
    <m/>
    <m/>
    <m/>
    <m/>
    <x v="1"/>
    <m/>
    <m/>
    <m/>
    <s v="LUCIA JIMENA ROLDAN P."/>
    <s v="Tipo C:  Supervisión"/>
    <s v="Tecnica, Administrativa, Financiera."/>
  </r>
  <r>
    <x v="3"/>
    <n v="86101810"/>
    <s v="PRESTAR SERVICIO DE OPERADOR LOGISTICO PARA ACTIVIDADES"/>
    <s v="ABRIL  "/>
    <s v="8 meses"/>
    <s v="Licitación Pública"/>
    <s v="Recursos propios"/>
    <n v="250000000.00000003"/>
    <n v="250000000.00000003"/>
    <s v="NO"/>
    <s v="N/A"/>
    <s v="Natalia Ruiz Lozano"/>
    <s v="Lider Gestor Contratacion"/>
    <s v="3837022"/>
    <s v="natalia.ruiz@fla.com.co"/>
    <s v="Fortalecimiento de los ingresos departamentales"/>
    <s v="MODERNIZACION Y OPTIMIZACION DEL SISTEMA PRODUCTIVO DE LA FLA"/>
    <s v="Construcción y Ejecución de  Programas de Bienestar Social en la FLA"/>
    <n v="220156001"/>
    <m/>
    <m/>
    <m/>
    <m/>
    <m/>
    <m/>
    <m/>
    <x v="1"/>
    <m/>
    <m/>
    <m/>
    <s v="LUCIA JIMENA ROLDAN P."/>
    <s v="Tipo C:  Supervisión"/>
    <s v="Tecnica, Administrativa, Financiera."/>
  </r>
  <r>
    <x v="3"/>
    <n v="93141506"/>
    <s v="PRESTAR SERVICIO DE PROGRAMAS DE FORTALECIMIENTO FAMILIAR"/>
    <s v="ABRIL  "/>
    <s v="8 meses"/>
    <s v="Mínima Cuantía"/>
    <s v="Recursos propios"/>
    <n v="40000000"/>
    <n v="40000000"/>
    <s v="NO"/>
    <s v="N/A"/>
    <s v="Natalia Ruiz Lozano"/>
    <s v="Lider Gestor Contratacion"/>
    <s v="3837022"/>
    <s v="natalia.ruiz@fla.com.co"/>
    <s v="Fortalecimiento de los ingresos departamentales"/>
    <s v="MODERNIZACION Y OPTIMIZACION DEL SISTEMA PRODUCTIVO DE LA FLA"/>
    <s v="Construcción y Ejecución de  Programas de Bienestar Social en la FLA"/>
    <n v="220156001"/>
    <m/>
    <m/>
    <m/>
    <m/>
    <m/>
    <m/>
    <m/>
    <x v="1"/>
    <m/>
    <m/>
    <m/>
    <s v="LUCIA JIMENA ROLDAN P."/>
    <s v="Tipo C:  Supervisión"/>
    <s v="Tecnica, Administrativa, Financiera."/>
  </r>
  <r>
    <x v="3"/>
    <s v="82101801"/>
    <s v="PRESTAR SERVICIO DE CAMPAÑAS GESTION DE CAMBIO (AVANZA)"/>
    <s v="MAYO  "/>
    <s v="7 meses"/>
    <s v="Mínima Cuantía"/>
    <s v="Recursos propios"/>
    <n v="24999999.999999996"/>
    <n v="24999999.999999996"/>
    <s v="NO"/>
    <s v="N/A"/>
    <s v="Natalia Ruiz Lozano"/>
    <s v="Lider Gestor Contratacion"/>
    <s v="3837022"/>
    <s v="natalia.ruiz@fla.com.co"/>
    <s v="Fortalecimiento de los ingresos departamentales"/>
    <s v="MODERNIZACION Y OPTIMIZACION DEL SISTEMA PRODUCTIVO DE LA FLA"/>
    <s v="Construcción y Ejecución de  Programas de Bienestar Social en la FLA"/>
    <n v="220156001"/>
    <m/>
    <m/>
    <m/>
    <m/>
    <m/>
    <m/>
    <m/>
    <x v="1"/>
    <m/>
    <m/>
    <m/>
    <s v="LUCIA JIMENA ROLDAN P."/>
    <s v="Tipo C:  Supervisión"/>
    <s v="Tecnica, Administrativa, Financiera."/>
  </r>
  <r>
    <x v="3"/>
    <n v="86101810"/>
    <s v="CONTRATAR LOS SERVICIOS DE CAPACITACIÓN NO FORMAL EN ARTES Y OFICIOS PARA LOS EMPLEADOS DE LA FLA Y SUS FAMILIARES DIRECTOS"/>
    <s v="MARZO  "/>
    <s v="7 meses"/>
    <s v="Contratación Directa - No pluralidad de oferentes"/>
    <s v="Recursos propios"/>
    <n v="35000000.000000007"/>
    <n v="35000000.000000007"/>
    <s v="NO"/>
    <s v="N/A"/>
    <s v="Natalia Ruiz Lozano"/>
    <s v="Lider Gestor Contratacion"/>
    <s v="3837022"/>
    <s v="natalia.ruiz@fla.com.co"/>
    <s v="Fortalecimiento de los ingresos departamentales"/>
    <s v="MODERNIZACION Y OPTIMIZACION DEL SISTEMA PRODUCTIVO DE LA FLA"/>
    <s v="Construcción y Ejecución de  Programas de Capacitación en la FLA"/>
    <n v="220157001"/>
    <m/>
    <m/>
    <m/>
    <m/>
    <m/>
    <m/>
    <m/>
    <x v="1"/>
    <m/>
    <m/>
    <m/>
    <s v="LUCIA JIMENA ROLDAN P."/>
    <s v="Tipo C:  Supervisión"/>
    <s v="Tecnica, Administrativa, Financiera."/>
  </r>
  <r>
    <x v="3"/>
    <n v="41113635"/>
    <s v="PRESTAR EL SERVICIO DE CALIBRACION DE BASCULA CAMIONERA"/>
    <s v="Febrero"/>
    <s v="2 MESES"/>
    <s v="Mínima Cuantía"/>
    <s v="Recursos propios"/>
    <n v="4200000"/>
    <n v="4200000"/>
    <s v="NO"/>
    <s v="N/A"/>
    <s v="Natalia Ruiz Lozano"/>
    <s v="Lider Gestor Contratacion"/>
    <s v="3837022"/>
    <s v="natalia.ruiz@fla.com.co"/>
    <m/>
    <m/>
    <m/>
    <m/>
    <m/>
    <m/>
    <m/>
    <m/>
    <m/>
    <m/>
    <m/>
    <x v="1"/>
    <m/>
    <m/>
    <m/>
    <s v="MARIA EUGENIA RAMIREZ H."/>
    <s v="Tipo C:  Supervisión"/>
    <s v="Tecnica, Administrativa, Financiera."/>
  </r>
  <r>
    <x v="3"/>
    <n v="41113635"/>
    <s v="PRESTAR EL SERVICIO DE MATENIMIENTO DE  BASCULA CAMIONERA"/>
    <s v="ABRIL  "/>
    <s v="8 meses"/>
    <s v="Mínima Cuantía"/>
    <s v="Recursos propios"/>
    <n v="48000000"/>
    <n v="48000000"/>
    <s v="NO"/>
    <s v="N/A"/>
    <s v="Natalia Ruiz Lozano"/>
    <s v="Lider Gestor Contratacion"/>
    <s v="3837022"/>
    <s v="natalia.ruiz@fla.com.co"/>
    <m/>
    <m/>
    <m/>
    <m/>
    <m/>
    <m/>
    <m/>
    <m/>
    <m/>
    <m/>
    <m/>
    <x v="1"/>
    <m/>
    <m/>
    <m/>
    <s v="MARIA EUGENIA RAMIREZ H."/>
    <s v="Tipo C:  Supervisión"/>
    <s v="Tecnica, Administrativa, Financiera."/>
  </r>
  <r>
    <x v="3"/>
    <n v="72154043"/>
    <s v="PRESTAR EL  SERVICIO DE FUMIGACIÓN"/>
    <s v="ABRIL  "/>
    <s v="8 meses"/>
    <s v="Selección Abreviada - Subasta Inversa"/>
    <s v="Recursos propios"/>
    <n v="84000000"/>
    <n v="84000000"/>
    <s v="NO"/>
    <s v="N/A"/>
    <s v="Natalia Ruiz Lozano"/>
    <s v="Lider Gestor Contratacion"/>
    <s v="3837022"/>
    <s v="natalia.ruiz@fla.com.co"/>
    <m/>
    <m/>
    <m/>
    <m/>
    <m/>
    <m/>
    <m/>
    <m/>
    <m/>
    <m/>
    <m/>
    <x v="1"/>
    <m/>
    <m/>
    <m/>
    <s v="MARIA EUGENIA RAMIREZ H."/>
    <s v="Tipo C:  Supervisión"/>
    <s v="Tecnica, Administrativa, Financiera."/>
  </r>
  <r>
    <x v="3"/>
    <n v="72101511"/>
    <s v="PRESTAR EL SERVICIO DE MANTENIMIENTO, PREVENTIVO Y CORRECTIVO DE AIRES ACONDICIONADOS , CAVAS, FUENTE DE AGUA Y EXTRACTORES DE AIRE"/>
    <s v="ABRIL  "/>
    <s v="8 meses"/>
    <s v="Mínima Cuantía"/>
    <s v="Recursos propios"/>
    <n v="66000000"/>
    <n v="66000000"/>
    <s v="NO"/>
    <s v="N/A"/>
    <s v="Natalia Ruiz Lozano"/>
    <s v="Lider Gestor Contratacion"/>
    <s v="3837022"/>
    <s v="natalia.ruiz@fla.com.co"/>
    <m/>
    <m/>
    <m/>
    <m/>
    <m/>
    <m/>
    <m/>
    <m/>
    <m/>
    <m/>
    <m/>
    <x v="1"/>
    <m/>
    <m/>
    <m/>
    <s v="MARIA EUGENIA RAMIREZ H."/>
    <s v="Tipo C:  Supervisión"/>
    <s v="Tecnica, Administrativa, Financiera."/>
  </r>
  <r>
    <x v="3"/>
    <n v="84121701"/>
    <s v="REALIZAR EL ESTUDIO DE FACTIBILIDAD REQUERIDO A FIN DE DETERMINAR LA VIABILIDAD TÉCNICA,  ECONÓMICA Y JURÍDICA PARA EL TRASLADO DE LA SEDE INDUSTRIAL DE LICORES, ALCOHOLES Y DERIVADOS DE SU SEDE ACTUAL EN EL MUNICIPIO DE ITAGÜÍ,"/>
    <s v="MARZO  "/>
    <s v="7 meses"/>
    <s v="Concurso de Méritos"/>
    <s v="Recursos propios"/>
    <n v="100000000"/>
    <n v="100000000"/>
    <s v="NO"/>
    <s v="N/A"/>
    <s v="Natalia Ruiz Lozano"/>
    <s v="Lider Gestor Contratacion"/>
    <s v="3837022"/>
    <s v="natalia.ruiz@fla.com.co"/>
    <s v="Fortalecimiento de los ingresos departamentales"/>
    <s v="MODERNIZACION Y OPTIMIZACION DEL SISTEMA PRODUCTIVO DE LA FLA"/>
    <s v="Estudios de Factibilidad para la Construcción de Diagnóstico Integral"/>
    <n v="220161001"/>
    <m/>
    <m/>
    <m/>
    <m/>
    <m/>
    <m/>
    <m/>
    <x v="1"/>
    <m/>
    <m/>
    <m/>
    <s v="NICOLÁS GALDOS P."/>
    <s v="Tipo C:  Supervisión"/>
    <s v="Tecnica, Administrativa, Financiera."/>
  </r>
  <r>
    <x v="3"/>
    <n v="41113038"/>
    <s v="ADQUISICION  DE  ALCOHOLÍMETROS PARA REALIZAR LAS PRUEBAS DE ALCOHOLEMIA  EN LAS INSTALACIONES DE LA FÁBRICA DE LICORES Y ALCOHOLES DE ANTIOQUIA."/>
    <s v="ENERO  "/>
    <s v="7 meses"/>
    <s v="Mínima Cuantía"/>
    <s v="Recursos propios"/>
    <n v="19459407"/>
    <n v="19459407"/>
    <s v="NO"/>
    <s v="N/A"/>
    <s v="Natalia Ruiz Lozano"/>
    <s v="Lider Gestor Contratacion"/>
    <s v="3837022"/>
    <s v="natalia.ruiz@fla.com.co"/>
    <m/>
    <m/>
    <m/>
    <m/>
    <m/>
    <m/>
    <n v="6382"/>
    <n v="16175"/>
    <d v="2017-02-02T00:00:00"/>
    <m/>
    <m/>
    <x v="0"/>
    <m/>
    <m/>
    <m/>
    <s v="LIXYIBEL MUÑOZ M."/>
    <s v="Tipo C:  Supervisión"/>
    <s v="Tecnica, Administrativa, Financiera."/>
  </r>
  <r>
    <x v="3"/>
    <n v="20102301"/>
    <s v="PRESTAR EL SERVICIO DE TRANSPORTE DE PERSONAL "/>
    <s v="ABRIL  "/>
    <s v="8 meses"/>
    <s v="Mínima Cuantía"/>
    <s v="Recursos propios"/>
    <n v="48000000"/>
    <n v="48000000"/>
    <s v="NO"/>
    <s v="N/A"/>
    <s v="Natalia Ruiz Lozano"/>
    <s v="Lider Gestor Contratacion"/>
    <s v="3837022"/>
    <s v="natalia.ruiz@fla.com.co"/>
    <m/>
    <m/>
    <m/>
    <m/>
    <m/>
    <m/>
    <m/>
    <m/>
    <m/>
    <m/>
    <m/>
    <x v="1"/>
    <m/>
    <m/>
    <m/>
    <s v="MARIA EUGENIA RAMIREZ H."/>
    <s v="Tipo C:  Supervisión"/>
    <s v="Tecnica, Administrativa, Financiera."/>
  </r>
  <r>
    <x v="3"/>
    <n v="55121904"/>
    <s v="PRESTAR EL SERVICIO DE CARTELERAS DIGITALES "/>
    <s v="Febrero"/>
    <s v="10 meses"/>
    <s v="Mínima Cuantía"/>
    <s v="Recursos propios"/>
    <n v="45000000"/>
    <n v="45000000"/>
    <s v="NO"/>
    <s v="N/A"/>
    <s v="Natalia Ruiz Lozano"/>
    <s v="Lider Gestor Contratacion"/>
    <s v="3837022"/>
    <s v="natalia.ruiz@fla.com.co"/>
    <m/>
    <m/>
    <m/>
    <m/>
    <m/>
    <m/>
    <m/>
    <m/>
    <m/>
    <m/>
    <m/>
    <x v="1"/>
    <m/>
    <m/>
    <m/>
    <s v="DIANA A. PEREZ  B."/>
    <s v="Tipo C:  Supervisión"/>
    <s v="Tecnica, Administrativa, Financiera."/>
  </r>
  <r>
    <x v="3"/>
    <n v="43232100"/>
    <s v="PRESTACION DE SERVICIOS DE PRODUCCIÓN DE VIDEOS INSTITUCIONALES"/>
    <s v="MARZO  "/>
    <s v="6 meses"/>
    <s v="Selección Abreviada - Menor Cuantía"/>
    <s v="Recursos propios"/>
    <n v="90156000"/>
    <n v="90156000"/>
    <s v="NO"/>
    <s v="N/A"/>
    <s v="Natalia Ruiz Lozano"/>
    <s v="Lider Gestor Contratacion"/>
    <s v="3837022"/>
    <s v="natalia.ruiz@fla.com.co"/>
    <m/>
    <m/>
    <m/>
    <m/>
    <m/>
    <m/>
    <m/>
    <m/>
    <m/>
    <m/>
    <m/>
    <x v="1"/>
    <m/>
    <m/>
    <m/>
    <s v="DIANA A. PEREZ  B."/>
    <s v="Tipo C:  Supervisión"/>
    <s v="Tecnica, Administrativa, Financiera."/>
  </r>
  <r>
    <x v="3"/>
    <n v="43232100"/>
    <s v="PRESTACION DE SERVICIOS DE REGISTRO DE FOTOGRAFÍA, PRODUCCIÓN Y EDICIÓN DE VIDEOS"/>
    <s v="MARZO  "/>
    <s v="10 meses"/>
    <s v="Mínima Cuantía"/>
    <s v="Recursos propios"/>
    <n v="64391999.999999993"/>
    <n v="64391999.999999993"/>
    <s v="NO"/>
    <s v="N/A"/>
    <s v="Natalia Ruiz Lozano"/>
    <s v="Lider Gestor Contratacion"/>
    <s v="3837022"/>
    <s v="natalia.ruiz@fla.com.co"/>
    <m/>
    <m/>
    <m/>
    <m/>
    <m/>
    <m/>
    <m/>
    <m/>
    <m/>
    <m/>
    <m/>
    <x v="1"/>
    <m/>
    <m/>
    <m/>
    <s v="DIANA A. PEREZ  B."/>
    <s v="Tipo C:  Supervisión"/>
    <s v="Tecnica, Administrativa, Financiera."/>
  </r>
  <r>
    <x v="3"/>
    <n v="82101600"/>
    <s v="PRESTACION DE SERVICIOS DE DISEÑO Y DIAGRAMACIÓN DE PIEZAS COMUNICACIONES Y CREACIÓN DE CAMPAÑAS INTERNAS BTL"/>
    <s v="Febrero"/>
    <s v="10 meses"/>
    <s v="Selección Abreviada - Menor Cuantía"/>
    <s v="Recursos propios"/>
    <n v="129999999.99999997"/>
    <n v="129999999.99999997"/>
    <s v="NO"/>
    <s v="N/A"/>
    <s v="Natalia Ruiz Lozano"/>
    <s v="Lider Gestor Contratacion"/>
    <s v="3837022"/>
    <s v="natalia.ruiz@fla.com.co"/>
    <m/>
    <m/>
    <m/>
    <m/>
    <m/>
    <m/>
    <m/>
    <m/>
    <m/>
    <m/>
    <m/>
    <x v="1"/>
    <m/>
    <m/>
    <m/>
    <s v="DIANA A. PEREZ  B."/>
    <s v="Tipo C:  Supervisión"/>
    <s v="Tecnica, Administrativa, Financiera."/>
  </r>
  <r>
    <x v="3"/>
    <n v="42203602"/>
    <s v="MONITOREO DE MEDIOS TRADICIONALES Y REDES SOCIALES "/>
    <s v="ENERO  "/>
    <s v="11 meses"/>
    <s v="Mínima Cuantía"/>
    <s v="Recursos propios"/>
    <n v="59999999.999999993"/>
    <n v="59999999.999999993"/>
    <s v="NO"/>
    <s v="N/A"/>
    <s v="Natalia Ruiz Lozano"/>
    <s v="Lider Gestor Contratacion"/>
    <s v="3837022"/>
    <s v="natalia.ruiz@fla.com.co"/>
    <m/>
    <m/>
    <m/>
    <m/>
    <m/>
    <m/>
    <m/>
    <m/>
    <m/>
    <m/>
    <m/>
    <x v="1"/>
    <m/>
    <m/>
    <m/>
    <s v="DIANA A. PEREZ  B."/>
    <s v="Tipo C:  Supervisión"/>
    <s v="Tecnica, Administrativa, Financiera."/>
  </r>
  <r>
    <x v="3"/>
    <n v="39111900"/>
    <s v="PRESTACION DE SERVICIOS DE PRODUCCIÓN E INSTALACIÓNDE SEÑALÉTICA PARA LA FLA"/>
    <s v="ENERO  "/>
    <s v="5 meses"/>
    <s v="Selección Abreviada - Menor Cuantía"/>
    <s v="Recursos propios"/>
    <n v="160980000.00000003"/>
    <n v="160980000.00000003"/>
    <s v="NO"/>
    <s v="N/A"/>
    <s v="Natalia Ruiz Lozano"/>
    <s v="Lider Gestor Contratacion"/>
    <s v="3837022"/>
    <s v="natalia.ruiz@fla.com.co"/>
    <m/>
    <m/>
    <m/>
    <m/>
    <m/>
    <m/>
    <m/>
    <n v="16158"/>
    <m/>
    <m/>
    <m/>
    <x v="1"/>
    <m/>
    <m/>
    <m/>
    <s v="NATALIA M. GARCES H. Y LIXYIBEL MUÑOZ M."/>
    <s v="Tipo B2: Supervisión Colegiada"/>
    <s v="Tecnica, Administrativa, Financiera."/>
  </r>
  <r>
    <x v="3"/>
    <n v="49101602"/>
    <s v="SUMINISTRO DE SOUVENIRES INSTITUCIONALES"/>
    <s v="Febrero"/>
    <s v="6 meses"/>
    <s v="Mínima Cuantía"/>
    <s v="Recursos propios"/>
    <n v="82000000"/>
    <n v="82000000"/>
    <s v="NO"/>
    <s v="N/A"/>
    <s v="Natalia Ruiz Lozano"/>
    <s v="Lider Gestor Contratacion"/>
    <s v="3837022"/>
    <s v="natalia.ruiz@fla.com.co"/>
    <m/>
    <m/>
    <m/>
    <m/>
    <m/>
    <m/>
    <m/>
    <m/>
    <m/>
    <m/>
    <m/>
    <x v="1"/>
    <m/>
    <m/>
    <m/>
    <s v="DIANA A. PEREZ  B."/>
    <s v="Tipo C:  Supervisión"/>
    <s v="Tecnica, Administrativa, Financiera."/>
  </r>
  <r>
    <x v="3"/>
    <n v="72151603"/>
    <s v="PRESTAR EL SERVICIO DE MANTENIMIENTO DE SISTEMAS DE SONIDO,"/>
    <s v="Febrero"/>
    <s v="10 meses"/>
    <s v="Mínima Cuantía"/>
    <s v="Recursos propios"/>
    <n v="31902900"/>
    <n v="31902900"/>
    <s v="NO"/>
    <s v="N/A"/>
    <s v="Natalia Ruiz Lozano"/>
    <s v="Lider Gestor Contratacion"/>
    <s v="3837022"/>
    <s v="natalia.ruiz@fla.com.co"/>
    <m/>
    <m/>
    <m/>
    <m/>
    <m/>
    <m/>
    <m/>
    <m/>
    <m/>
    <m/>
    <m/>
    <x v="1"/>
    <m/>
    <m/>
    <m/>
    <s v="DIANA A. PEREZ  B."/>
    <s v="Tipo C:  Supervisión"/>
    <s v="Tecnica, Administrativa, Financiera."/>
  </r>
  <r>
    <x v="3"/>
    <n v="82101600"/>
    <s v="PRESTAR EL SERVICIO DE IMPRESIÓN DE PIEZAS COMUNICACIONALES: VOLANTES, AFICHES, PAPELERÍA, TARJETAS, PLEGABLES Y OTROS"/>
    <s v="Febrero"/>
    <s v="10 meses"/>
    <s v="Mínima Cuantía"/>
    <s v="Recursos propios"/>
    <n v="45000000"/>
    <n v="45000000"/>
    <s v="NO"/>
    <s v="N/A"/>
    <s v="Natalia Ruiz Lozano"/>
    <s v="Lider Gestor Contratacion"/>
    <s v="3837022"/>
    <s v="natalia.ruiz@fla.com.co"/>
    <m/>
    <m/>
    <m/>
    <m/>
    <m/>
    <m/>
    <m/>
    <m/>
    <m/>
    <m/>
    <m/>
    <x v="1"/>
    <m/>
    <m/>
    <m/>
    <s v="DIANA A. PEREZ  B."/>
    <s v="Tipo C:  Supervisión"/>
    <s v="Tecnica, Administrativa, Financiera."/>
  </r>
  <r>
    <x v="3"/>
    <s v="93141701, 80141618"/>
    <s v="SUMINISTRO DE REFRIGERIOS PARA ATENCIÓN DE EVENTOS INTERNOS Y EXTERNOS"/>
    <s v="ENERO  "/>
    <s v="11 meses"/>
    <s v="Mínima Cuantía"/>
    <s v="Recursos propios"/>
    <n v="22000000"/>
    <n v="22000000"/>
    <s v="NO"/>
    <s v="N/A"/>
    <s v="Natalia Ruiz Lozano"/>
    <s v="Lider Gestor Contratacion"/>
    <s v="3837022"/>
    <s v="natalia.ruiz@fla.com.co"/>
    <m/>
    <m/>
    <m/>
    <m/>
    <m/>
    <m/>
    <m/>
    <m/>
    <m/>
    <m/>
    <m/>
    <x v="1"/>
    <m/>
    <m/>
    <m/>
    <s v="DIANA A. PEREZ  B."/>
    <s v="Tipo C:  Supervisión"/>
    <s v="Tecnica, Administrativa, Financiera."/>
  </r>
  <r>
    <x v="3"/>
    <n v="45121500"/>
    <s v="ADQUISICIÓN DE UNA CÁMARA DIGITAL, RÉFLEX DE LENTE ÚNICO AF/AE, CON FLASH INTEGRADO)"/>
    <s v="MARZO  "/>
    <s v="3 meses"/>
    <s v="Mínima Cuantía"/>
    <s v="Recursos propios"/>
    <n v="10732000"/>
    <n v="10732000"/>
    <s v="NO"/>
    <s v="N/A"/>
    <s v="Natalia Ruiz Lozano"/>
    <s v="Lider Gestor Contratacion"/>
    <s v="3837022"/>
    <s v="natalia.ruiz@fla.com.co"/>
    <s v="Fortalecimiento de los ingresos departamentales"/>
    <s v="MODERNIZACION Y OPTIMIZACION DEL SISTEMA PRODUCTIVO DE LA FLA"/>
    <s v="Apoyo y Fortalecimiento Administrativo de la FLA"/>
    <n v="220155001"/>
    <m/>
    <m/>
    <n v="6372"/>
    <n v="16279"/>
    <m/>
    <m/>
    <m/>
    <x v="0"/>
    <m/>
    <m/>
    <m/>
    <s v="RAUL GUILLERMO RENDON "/>
    <s v="Tipo C:  Supervisión"/>
    <s v="Tecnica, Administrativa, Financiera."/>
  </r>
  <r>
    <x v="3"/>
    <n v="80121706"/>
    <s v="PESTACIÓN DE SERVICIOS DE REG. DE MARCAS EN COLOMBIA Y EL EXTERIOR, RESPTAS Y PRESENTACIÓN A OPOSICIONES,"/>
    <s v="ENERO  "/>
    <s v="11 meses"/>
    <s v="Contratación Directa - Prestación de Servicios y de Apoyo a la Gestión Persona Jurídica"/>
    <s v="Recursos propios"/>
    <n v="225372000"/>
    <n v="225372000"/>
    <s v="NO"/>
    <s v="N/A"/>
    <s v="Natalia Ruiz Lozano"/>
    <s v="Lider Gestor Contratacion"/>
    <s v="3837022"/>
    <s v="natalia.ruiz@fla.com.co"/>
    <m/>
    <m/>
    <m/>
    <m/>
    <m/>
    <m/>
    <m/>
    <n v="16179"/>
    <m/>
    <m/>
    <m/>
    <x v="1"/>
    <m/>
    <m/>
    <m/>
    <s v="DIEGO A. VELÁSQUEZ A."/>
    <s v="Tipo C:  Supervisión"/>
    <s v="Tecnica, Administrativa, Financiera."/>
  </r>
  <r>
    <x v="3"/>
    <n v="80111620"/>
    <s v="SERVICIO DE BUSINESS PROCESS OUTSOURCIN (BPO) , QUE PROPORCIONE SERVICIOS ESPECIALIZADOS EN SOLUCIONES DE MARKETING DE CAMPO PARA EL CANAL MODERNO"/>
    <s v="Febrero"/>
    <s v="10 meses"/>
    <s v="Licitación Pública"/>
    <s v="Recursos propios"/>
    <n v="1200000000"/>
    <n v="1200000000"/>
    <s v="NO"/>
    <s v="N/A"/>
    <s v="Natalia Ruiz Lozano"/>
    <s v="Lider Gestor Contratacion"/>
    <s v="3837022"/>
    <s v="natalia.ruiz@fla.com.co"/>
    <m/>
    <m/>
    <m/>
    <m/>
    <m/>
    <m/>
    <m/>
    <n v="16429"/>
    <m/>
    <m/>
    <m/>
    <x v="1"/>
    <m/>
    <m/>
    <m/>
    <s v="MONICA VASQUEZ CANO"/>
    <s v="Tipo C:  Supervisión"/>
    <s v="Tecnica, Administrativa, Financiera."/>
  </r>
  <r>
    <x v="3"/>
    <s v="80111620 &quot;;&quot; 80111602 &quot;;&quot; 80111603"/>
    <s v="SUMINISTRAR PERSONAL TEMPORAL NECESARIO PARA EL CUMPLIMIENTO DE LAS DIFERENTES ACTIVIDADES QUE DESEMPEÑAN LAS SUBGERENCIAS DE MERCADEO Y VENTAS."/>
    <s v="MARZO  "/>
    <s v="9 MESES"/>
    <s v="Selección Abreviada - Subasta Inversa"/>
    <s v="Recursos propios"/>
    <n v="1164000000"/>
    <n v="1164000000"/>
    <s v="NO"/>
    <s v="N/A"/>
    <s v="Natalia Ruiz Lozano"/>
    <s v="Lider Gestor Contratacion"/>
    <s v="3837022"/>
    <s v="natalia.ruiz@fla.com.co"/>
    <m/>
    <m/>
    <m/>
    <m/>
    <m/>
    <m/>
    <m/>
    <m/>
    <m/>
    <m/>
    <m/>
    <x v="1"/>
    <m/>
    <m/>
    <m/>
    <s v="JORGE HUMBERTO RAMIREZ O.-  MONICA VASQUEZ C."/>
    <s v="Tipo B2: Supervisión Colegiada"/>
    <s v="Tecnica, Administrativa, Financiera."/>
  </r>
  <r>
    <x v="3"/>
    <n v="82101503"/>
    <s v="PRESTACIÓN DE SERVICIOS PARA PAUTAS PUBLICITARIAS EN LAS DIFERENTES MEDIOS DE COMUNICACIÓN"/>
    <s v="ENERO  "/>
    <s v="11 meses"/>
    <s v="Contratación Directa - Contratos Interadministrativos"/>
    <s v="Recursos propios"/>
    <n v="11413520986"/>
    <n v="11413520986"/>
    <s v="NO"/>
    <s v="N/A"/>
    <s v="Natalia Ruiz Lozano"/>
    <s v="Lider Gestor Contratacion"/>
    <s v="3837022"/>
    <s v="natalia.ruiz@fla.com.co"/>
    <m/>
    <m/>
    <m/>
    <m/>
    <m/>
    <m/>
    <m/>
    <m/>
    <m/>
    <m/>
    <m/>
    <x v="1"/>
    <m/>
    <m/>
    <m/>
    <s v="JULIANA GIRALDO M."/>
    <s v="Tipo C:  Supervisión"/>
    <s v="Tecnica, Administrativa, Financiera."/>
  </r>
  <r>
    <x v="3"/>
    <n v="80141618"/>
    <s v="PRESTAR EL SERVICIO PARA LA CONCEPTUALIZACIÓN, DISEÑO Y EJECUCIÓN DE ESTRATEGIAS Y CAMPAÑAS PUBLICITARIAS Y/O DE COMUNICACIÓN PARA LA FÁBRICA DE LICORES Y ALCOHOLES DE ANTIOQUIA Y SUS MARCAS."/>
    <s v="Febrero"/>
    <s v="9 MESES"/>
    <s v="Concurso de Méritos"/>
    <s v="Recursos propios"/>
    <n v="3300000000"/>
    <n v="3300000000"/>
    <s v="NO"/>
    <s v="N/A"/>
    <s v="Natalia Ruiz Lozano"/>
    <s v="Lider Gestor Contratacion"/>
    <s v="3837022"/>
    <s v="natalia.ruiz@fla.com.co"/>
    <m/>
    <m/>
    <m/>
    <m/>
    <m/>
    <m/>
    <m/>
    <m/>
    <m/>
    <m/>
    <m/>
    <x v="1"/>
    <m/>
    <m/>
    <m/>
    <s v="STEPHANIE SUÁREZ ZULUAGA"/>
    <s v="Tipo C:  Supervisión"/>
    <s v="Tecnica, Administrativa, Financiera."/>
  </r>
  <r>
    <x v="3"/>
    <n v="80141618"/>
    <s v="SUMINISTRAR MATERIAL LOGISTICO, PROMOCIONAL Y POP."/>
    <s v="MAYO  "/>
    <s v="6 meses"/>
    <s v="Selección Abreviada - Subasta Inversa"/>
    <s v="Recursos propios"/>
    <n v="2000000000"/>
    <n v="2000000000"/>
    <s v="NO"/>
    <s v="N/A"/>
    <s v="Natalia Ruiz Lozano"/>
    <s v="Lider Gestor Contratacion"/>
    <s v="3837022"/>
    <s v="natalia.ruiz@fla.com.co"/>
    <m/>
    <m/>
    <m/>
    <m/>
    <m/>
    <m/>
    <m/>
    <m/>
    <m/>
    <m/>
    <m/>
    <x v="1"/>
    <m/>
    <m/>
    <m/>
    <s v="DIANA M. CARVAJAL B."/>
    <s v="Tipo C:  Supervisión"/>
    <s v="Tecnica, Administrativa, Financiera."/>
  </r>
  <r>
    <x v="3"/>
    <n v="73152100"/>
    <s v="PRESTAR EL SERVICIO DE MANTENIMIENTO DE MATERIAL LOGÍSTICO."/>
    <s v="MAYO  "/>
    <s v="6 meses"/>
    <s v="Selección Abreviada - Menor Cuantía"/>
    <s v="Recursos propios"/>
    <n v="400000000"/>
    <n v="400000000"/>
    <s v="NO"/>
    <s v="N/A"/>
    <s v="Natalia Ruiz Lozano"/>
    <s v="Lider Gestor Contratacion"/>
    <s v="3837022"/>
    <s v="natalia.ruiz@fla.com.co"/>
    <m/>
    <m/>
    <m/>
    <m/>
    <m/>
    <m/>
    <m/>
    <m/>
    <m/>
    <m/>
    <m/>
    <x v="1"/>
    <m/>
    <m/>
    <m/>
    <s v="DIANA M. CARVAJAL B."/>
    <s v="Tipo C:  Supervisión"/>
    <s v="Tecnica, Administrativa, Financiera."/>
  </r>
  <r>
    <x v="3"/>
    <n v="78131800"/>
    <s v="PRESTAR EL SERVICIO DE MANTENIMIENTO DE BODEGAS DE  MATERIAL LOGÍSTICO."/>
    <s v="ENERO  "/>
    <s v="11 meses"/>
    <s v="Mínima Cuantía"/>
    <s v="Recursos propios"/>
    <n v="70000000"/>
    <n v="70000000"/>
    <s v="NO"/>
    <s v="N/A"/>
    <s v="Natalia Ruiz Lozano"/>
    <s v="Lider Gestor Contratacion"/>
    <s v="3837022"/>
    <s v="natalia.ruiz@fla.com.co"/>
    <m/>
    <m/>
    <m/>
    <m/>
    <m/>
    <m/>
    <m/>
    <m/>
    <m/>
    <m/>
    <m/>
    <x v="1"/>
    <m/>
    <m/>
    <m/>
    <s v="DIANA M. CARVAJAL B."/>
    <s v="Tipo C:  Supervisión"/>
    <s v="Tecnica, Administrativa, Financiera."/>
  </r>
  <r>
    <x v="3"/>
    <s v="80141618  93141701"/>
    <s v="PRESTAR SERVICIO DE OPERACIÓN LOGISTICA PARA REALIZAR ACTIVIDADES GENERALES DE LA FABRICA DE LICORES DE ANTIOQUIA EN FERIA DE FLORES 2017"/>
    <s v="MAYO  "/>
    <s v="2 MESES"/>
    <s v="Licitación Pública"/>
    <s v="Recursos propios"/>
    <n v="3500000000"/>
    <n v="3500000000"/>
    <s v="NO"/>
    <s v="N/A"/>
    <s v="Natalia Ruiz Lozano"/>
    <s v="Lider Gestor Contratacion"/>
    <s v="3837022"/>
    <s v="natalia.ruiz@fla.com.co"/>
    <m/>
    <m/>
    <m/>
    <m/>
    <m/>
    <m/>
    <m/>
    <m/>
    <m/>
    <m/>
    <m/>
    <x v="1"/>
    <m/>
    <m/>
    <m/>
    <s v="DIANA M. CARVAJAL B."/>
    <s v="Tipo B2: Supervisión Colegiada"/>
    <s v="Tecnica, Administrativa, Financiera."/>
  </r>
  <r>
    <x v="3"/>
    <n v="80141609"/>
    <s v="PRESTAR EL SERVICIOS PUBLICITARIOS  EQUIPO DE CICLISMO ORGULLO ANTIOQUEÑO"/>
    <s v="ENERO  "/>
    <s v="11 meses"/>
    <s v="Contratación Directa - No pluralidad de oferentes"/>
    <s v="Recursos propios"/>
    <n v="1000000000.0000001"/>
    <n v="1000000000.0000001"/>
    <s v="NO"/>
    <s v="N/A"/>
    <s v="Natalia Ruiz Lozano"/>
    <s v="Lider Gestor Contratacion"/>
    <s v="3837022"/>
    <s v="natalia.ruiz@fla.com.co"/>
    <m/>
    <m/>
    <m/>
    <m/>
    <m/>
    <m/>
    <m/>
    <m/>
    <m/>
    <m/>
    <m/>
    <x v="1"/>
    <m/>
    <m/>
    <m/>
    <s v="JULIANA GIRALDO M."/>
    <s v="Tipo C:  Supervisión"/>
    <s v="Tecnica, Administrativa, Financiera."/>
  </r>
  <r>
    <x v="3"/>
    <n v="80141609"/>
    <s v="PRESTACIÓN DE  SERVICIOS DE OPERACIÓN LOGÍSTICA PARA REALIZAR LOS EVENTOS DE LA FÁBRICA DE LICORES Y ALCOHOLES DE ANTIOQUIA EN LAS FIESTAS TRADICIONALES A CELEBRARSE EN LOS MUNICIPIOS DE ANTIOQUIA Y  EVENTOS PEQUEÑOS."/>
    <s v="MAYO  "/>
    <s v="6 meses"/>
    <s v="Licitación Pública"/>
    <s v="Recursos propios"/>
    <n v="3800000000"/>
    <n v="3800000000"/>
    <s v="NO"/>
    <s v="N/A"/>
    <s v="Natalia Ruiz Lozano"/>
    <s v="Lider Gestor Contratacion"/>
    <s v="3837022"/>
    <s v="natalia.ruiz@fla.com.co"/>
    <m/>
    <m/>
    <m/>
    <m/>
    <m/>
    <m/>
    <m/>
    <m/>
    <m/>
    <m/>
    <m/>
    <x v="1"/>
    <m/>
    <m/>
    <m/>
    <s v="MONICA VASQUEZ C Y STEPHANIE SUÁREZ ZULUAGA"/>
    <s v="Tipo C:  Supervisión"/>
    <s v="Tecnica, Administrativa, Financiera."/>
  </r>
  <r>
    <x v="3"/>
    <s v="78131802   78131702"/>
    <s v="PRESTAR EL SERVICIO DE TRANSPORTE TERRESTRE, AGENCIAMIENTO ADUANERO Y ENVÍO DE DOCUMENTOS Y MUESTRAS AL  EXTERIOR DE TODOS LOS PRODUCTOS DE LA FÁBRICA "/>
    <s v="ENERO  "/>
    <s v="10 meses"/>
    <s v="Licitación Pública"/>
    <s v="Recursos propios"/>
    <n v="839652961.91999972"/>
    <n v="839652961.91999972"/>
    <s v="NO"/>
    <s v="N/A"/>
    <s v="Natalia Ruiz Lozano"/>
    <s v="Lider Gestor Contratacion"/>
    <s v="3837022"/>
    <s v="natalia.ruiz@fla.com.co"/>
    <m/>
    <m/>
    <m/>
    <m/>
    <m/>
    <m/>
    <m/>
    <m/>
    <m/>
    <m/>
    <m/>
    <x v="1"/>
    <m/>
    <m/>
    <m/>
    <s v="AURELIO  AGUIRRE ARBELAEZ"/>
    <s v="Tipo C:  Supervisión"/>
    <s v="Tecnica, Administrativa, Financiera."/>
  </r>
  <r>
    <x v="3"/>
    <s v="78101901"/>
    <s v="PRESTACIÓN DE SERVICIOS DE CAMPAÑA LICOR ADULTERADO -- CAMPAÑA RESPONSABILIDAD SOCIAL - SERVICIO LOGISTICO PARA CAPACITACIÓN FORTALECIMIENTO DE RENTAS"/>
    <s v="MAYO  "/>
    <s v="5 meses"/>
    <s v="Selección Abreviada - Menor Cuantía"/>
    <s v="Recursos propios"/>
    <n v="250000000"/>
    <n v="250000000"/>
    <s v="NO"/>
    <s v="N/A"/>
    <s v="Natalia Ruiz Lozano"/>
    <s v="Lider Gestor Contratacion"/>
    <s v="3837022"/>
    <s v="natalia.ruiz@fla.com.co"/>
    <m/>
    <m/>
    <m/>
    <m/>
    <m/>
    <m/>
    <m/>
    <m/>
    <m/>
    <m/>
    <m/>
    <x v="1"/>
    <m/>
    <m/>
    <m/>
    <s v="STEPHANIE SUÁREZ ZULUAGA"/>
    <s v="Tipo C:  Supervisión"/>
    <s v="Tecnica, Administrativa, Financiera."/>
  </r>
  <r>
    <x v="3"/>
    <n v="80141618"/>
    <s v="PRESTAR LOS SERVICIOS PARA DAR A CONOCER A TRAVES DE LAS CATAS EL PORTAFOLIO DE PRODUCTOS FLA. "/>
    <s v="ENERO  "/>
    <s v="10 meses"/>
    <s v="Selección Abreviada - Menor Cuantía"/>
    <s v="Recursos propios"/>
    <n v="240000000"/>
    <n v="240000000"/>
    <s v="NO"/>
    <s v="N/A"/>
    <s v="Natalia Ruiz Lozano"/>
    <s v="Lider Gestor Contratacion"/>
    <s v="3837022"/>
    <s v="natalia.ruiz@fla.com.co"/>
    <m/>
    <m/>
    <m/>
    <m/>
    <m/>
    <m/>
    <m/>
    <m/>
    <m/>
    <m/>
    <m/>
    <x v="1"/>
    <m/>
    <m/>
    <m/>
    <s v="DIANA A. PEREZ  B."/>
    <s v="Tipo C:  Supervisión"/>
    <s v="Tecnica, Administrativa, Financiera."/>
  </r>
  <r>
    <x v="3"/>
    <n v="80141604"/>
    <s v="PRESTACION DE SERVICIOS DE INVESTIGACIÓN APLICADA ESTUDIOS - NIELSEN"/>
    <s v="JUNIO  "/>
    <s v="5 meses"/>
    <s v="Contratación Directa - No pluralidad de oferentes"/>
    <s v="Recursos propios"/>
    <n v="500000000"/>
    <n v="500000000"/>
    <s v="NO"/>
    <s v="N/A"/>
    <s v="Natalia Ruiz Lozano"/>
    <s v="Lider Gestor Contratacion"/>
    <s v="3837022"/>
    <s v="natalia.ruiz@fla.com.co"/>
    <s v="Fortalecimiento de los ingresos departamentales"/>
    <s v="NUEVOS MERCADOS PARA PRODUCTOS DE LA FLA"/>
    <s v="Diseño de Estrategias de Investigación Aplicada y Estudios en la FLA"/>
    <n v="220159001"/>
    <m/>
    <m/>
    <m/>
    <m/>
    <m/>
    <m/>
    <m/>
    <x v="1"/>
    <m/>
    <m/>
    <m/>
    <s v="STEPHANIE SUÁREZ ZULUAGA"/>
    <s v="Tipo C:  Supervisión"/>
    <s v="Tecnica, Administrativa, Financiera."/>
  </r>
  <r>
    <x v="3"/>
    <n v="41115703"/>
    <s v="SUMINISTRAR GASES PARA CROMATOGRAFIA"/>
    <s v="ABRIL  "/>
    <s v="7 meses"/>
    <s v="Mínima Cuantía"/>
    <s v="Recursos propios"/>
    <n v="18000000"/>
    <n v="18000000"/>
    <s v="NO"/>
    <s v="N/A"/>
    <s v="Natalia Ruiz Lozano"/>
    <s v="Lider Gestor Contratacion"/>
    <s v="3837022"/>
    <s v="natalia.ruiz@fla.com.co"/>
    <m/>
    <m/>
    <m/>
    <m/>
    <m/>
    <m/>
    <m/>
    <m/>
    <m/>
    <m/>
    <m/>
    <x v="1"/>
    <m/>
    <m/>
    <m/>
    <s v="ANDRES FELIPE RESTREPO A."/>
    <s v="Tipo C:  Supervisión"/>
    <s v="Tecnica, Administrativa, Financiera."/>
  </r>
  <r>
    <x v="3"/>
    <n v="84111603"/>
    <s v="PRESTACIÓN DE SERVICIOS DE AUDITORIA INTERNA SISTEMA DE GESTIÓN 17025"/>
    <s v="MAYO  "/>
    <s v="7 meses"/>
    <s v="Mínima Cuantía"/>
    <s v="Recursos propios"/>
    <n v="7500000"/>
    <n v="7500000"/>
    <s v="NO"/>
    <s v="N/A"/>
    <s v="Natalia Ruiz Lozano"/>
    <s v="Lider Gestor Contratacion"/>
    <s v="3837022"/>
    <s v="natalia.ruiz@fla.com.co"/>
    <m/>
    <m/>
    <m/>
    <m/>
    <m/>
    <m/>
    <m/>
    <m/>
    <m/>
    <m/>
    <m/>
    <x v="1"/>
    <m/>
    <m/>
    <m/>
    <s v="ANDRES FELIPE RESTREPO A."/>
    <s v="Tipo C:  Supervisión"/>
    <s v="Tecnica, Administrativa, Financiera."/>
  </r>
  <r>
    <x v="3"/>
    <n v="84111603"/>
    <s v="PRESTACIÓN DE SERVICIOS DE AUDITORÍA EXTERNA Y AMPLIACIÓN DEL ALCANCE  NTC:ISO/IEC 17025"/>
    <s v="AGOSTO"/>
    <s v="4 MESES"/>
    <s v="Contratación Directa - No pluralidad de oferentes"/>
    <s v="Recursos propios"/>
    <n v="16500000"/>
    <n v="16500000"/>
    <s v="NO"/>
    <s v="N/A"/>
    <s v="Natalia Ruiz Lozano"/>
    <s v="Lider Gestor Contratacion"/>
    <s v="3837022"/>
    <s v="natalia.ruiz@fla.com.co"/>
    <m/>
    <m/>
    <m/>
    <m/>
    <m/>
    <m/>
    <m/>
    <m/>
    <m/>
    <m/>
    <m/>
    <x v="1"/>
    <m/>
    <m/>
    <m/>
    <s v="ANDRES FELIPE RESTREPO A."/>
    <s v="Tipo C:  Supervisión"/>
    <s v="Tecnica, Administrativa, Financiera."/>
  </r>
  <r>
    <x v="3"/>
    <n v="81141501"/>
    <s v="PRESTACIÓN DE SERVICIOS DE ENSAYOS DE APTITUD INTERLABORATORIOS DE LOS MÉTODOS ACREDITADOS DE LA OFICINA DE LABORATORIOS DE LA FLA A NIVEL NACIONAL (E) INTERNACIONAL"/>
    <s v="ABRIL  "/>
    <s v="8 meses"/>
    <s v="Mínima Cuantía"/>
    <s v="Recursos propios"/>
    <n v="15000000"/>
    <n v="15000000"/>
    <s v="NO"/>
    <s v="N/A"/>
    <s v="Natalia Ruiz Lozano"/>
    <s v="Lider Gestor Contratacion"/>
    <s v="3837022"/>
    <s v="natalia.ruiz@fla.com.co"/>
    <m/>
    <m/>
    <m/>
    <m/>
    <m/>
    <m/>
    <m/>
    <m/>
    <m/>
    <m/>
    <m/>
    <x v="1"/>
    <m/>
    <m/>
    <m/>
    <s v="ANDRES FELIPE RESTREPO A."/>
    <s v="Tipo C:  Supervisión"/>
    <s v="Tecnica, Administrativa, Financiera."/>
  </r>
  <r>
    <x v="3"/>
    <n v="81101706"/>
    <s v="PRESTAR SERVICIO DE MANTENIMIENTO PREVENTIVO DE EQUIPOS DEL LABORATORIO DE ASEGURAMIENTO DE LA CALIDAD"/>
    <s v="MAYO"/>
    <s v="7 meses"/>
    <s v="Mínima Cuantía"/>
    <s v="Recursos propios"/>
    <n v="70000000"/>
    <n v="70000000"/>
    <s v="NO"/>
    <s v="N/A"/>
    <s v="Natalia Ruiz Lozano"/>
    <s v="Lider Gestor Contratacion"/>
    <s v="3837022"/>
    <s v="natalia.ruiz@fla.com.co"/>
    <m/>
    <m/>
    <m/>
    <m/>
    <m/>
    <m/>
    <m/>
    <m/>
    <m/>
    <m/>
    <m/>
    <x v="1"/>
    <m/>
    <m/>
    <m/>
    <s v="ANDRES FELIPE RESTREPO A."/>
    <s v="Tipo C:  Supervisión"/>
    <s v="Tecnica, Administrativa, Financiera."/>
  </r>
  <r>
    <x v="3"/>
    <n v="81141500"/>
    <s v="MANTENIMIENTO PREVENTIVO Y CALIBRACION DE EQUIPOS METTLER TOLEDO DE LA OFICINA DE LABORATORIO"/>
    <s v="JULIO  "/>
    <s v="5 meses"/>
    <s v="Contratación Directa - No pluralidad de oferentes"/>
    <s v="Recursos propios"/>
    <n v="24000000"/>
    <n v="24000000"/>
    <s v="NO"/>
    <s v="N/A"/>
    <s v="Natalia Ruiz Lozano"/>
    <s v="Lider Gestor Contratacion"/>
    <s v="3837022"/>
    <s v="natalia.ruiz@fla.com.co"/>
    <m/>
    <m/>
    <m/>
    <m/>
    <m/>
    <m/>
    <m/>
    <m/>
    <m/>
    <m/>
    <m/>
    <x v="1"/>
    <m/>
    <m/>
    <m/>
    <s v="ANDRES FELIPE RESTREPO A."/>
    <s v="Tipo C:  Supervisión"/>
    <s v="Tecnica, Administrativa, Financiera."/>
  </r>
  <r>
    <x v="3"/>
    <n v="81141500"/>
    <s v="PRESTAR EL SERVICIO DE MANTENIMIENTO PREVENTIVO Y CALIBRACIÓN DE EQUIPOS AGILENT DE LA OFICINA DE LABORATORIO"/>
    <s v="JULIO  "/>
    <s v="5 meses"/>
    <s v="Contratación Directa - No pluralidad de oferentes"/>
    <s v="Recursos propios"/>
    <n v="30000000"/>
    <n v="30000000"/>
    <s v="NO"/>
    <s v="N/A"/>
    <s v="Natalia Ruiz Lozano"/>
    <s v="Lider Gestor Contratacion"/>
    <s v="3837022"/>
    <s v="natalia.ruiz@fla.com.co"/>
    <m/>
    <m/>
    <m/>
    <m/>
    <m/>
    <m/>
    <m/>
    <m/>
    <m/>
    <m/>
    <m/>
    <x v="1"/>
    <m/>
    <m/>
    <m/>
    <s v="ANDRES FELIPE RESTREPO A."/>
    <s v="Tipo C:  Supervisión"/>
    <s v="Tecnica, Administrativa, Financiera."/>
  </r>
  <r>
    <x v="3"/>
    <n v="81141500"/>
    <s v="PRESTAR EL SERVICIO DE MANTENIMIENTO PREVENTIVO Y CALIBRACIÓN DE LOS EQUIPOS DE DESIONIZACIÓN DE AGUA CASCADA IX Y RO MARCA PALL DE LA OFICINA DE LABORATORIO"/>
    <s v="JULIO  "/>
    <s v="5 meses"/>
    <s v="Contratación Directa - No pluralidad de oferentes"/>
    <s v="Recursos propios"/>
    <n v="11000000"/>
    <n v="11000000"/>
    <s v="NO"/>
    <s v="N/A"/>
    <s v="Natalia Ruiz Lozano"/>
    <s v="Lider Gestor Contratacion"/>
    <s v="3837022"/>
    <s v="natalia.ruiz@fla.com.co"/>
    <m/>
    <m/>
    <m/>
    <m/>
    <m/>
    <m/>
    <m/>
    <m/>
    <m/>
    <m/>
    <m/>
    <x v="1"/>
    <m/>
    <m/>
    <m/>
    <s v="ANDRES FELIPE RESTREPO A."/>
    <s v="Tipo C:  Supervisión"/>
    <s v="Tecnica, Administrativa, Financiera."/>
  </r>
  <r>
    <x v="3"/>
    <n v="41121800"/>
    <s v="SUMINISTRAR VIDRIERIA PARA LABORATORIOS"/>
    <s v="MARZO  "/>
    <s v="7 meses"/>
    <s v="Mínima Cuantía"/>
    <s v="Recursos propios"/>
    <n v="30000000"/>
    <n v="30000000"/>
    <s v="NO"/>
    <s v="N/A"/>
    <s v="Natalia Ruiz Lozano"/>
    <s v="Lider Gestor Contratacion"/>
    <s v="3837022"/>
    <s v="natalia.ruiz@fla.com.co"/>
    <m/>
    <m/>
    <m/>
    <m/>
    <m/>
    <m/>
    <m/>
    <m/>
    <m/>
    <m/>
    <m/>
    <x v="1"/>
    <m/>
    <m/>
    <m/>
    <s v="ANDRES FELIPE RESTREPO A."/>
    <s v="Tipo C:  Supervisión"/>
    <s v="Tecnica, Administrativa, Financiera."/>
  </r>
  <r>
    <x v="3"/>
    <n v="12161500"/>
    <s v="SUMINISTRAR REACTIVOS Y CONSUMIBLES PARA LABORATORIO "/>
    <s v="MARZO  "/>
    <s v="7 meses"/>
    <s v="Mínima Cuantía"/>
    <s v="Recursos propios"/>
    <n v="70000000"/>
    <n v="70000000"/>
    <s v="NO"/>
    <s v="N/A"/>
    <s v="Natalia Ruiz Lozano"/>
    <s v="Lider Gestor Contratacion"/>
    <s v="3837022"/>
    <s v="natalia.ruiz@fla.com.co"/>
    <m/>
    <m/>
    <m/>
    <m/>
    <m/>
    <m/>
    <m/>
    <m/>
    <m/>
    <m/>
    <m/>
    <x v="1"/>
    <m/>
    <m/>
    <m/>
    <s v="ANDRES FELIPE RESTREPO A."/>
    <s v="Tipo C:  Supervisión"/>
    <s v="Tecnica, Administrativa, Financiera."/>
  </r>
  <r>
    <x v="3"/>
    <n v="41111502"/>
    <s v="SUMINISTRO DE EQUIPOS PARA LABORATORIO BACTERIOLOGÍA"/>
    <s v="MARZO  "/>
    <s v="7 meses"/>
    <s v="Mínima Cuantía"/>
    <s v="Recursos propios"/>
    <n v="60000000"/>
    <n v="60000000"/>
    <s v="NO"/>
    <s v="N/A"/>
    <s v="Natalia Ruiz Lozano"/>
    <s v="Lider Gestor Contratacion"/>
    <s v="3837022"/>
    <s v="natalia.ruiz@fla.com.co"/>
    <m/>
    <m/>
    <m/>
    <m/>
    <m/>
    <m/>
    <m/>
    <m/>
    <m/>
    <m/>
    <m/>
    <x v="1"/>
    <m/>
    <m/>
    <m/>
    <s v="ANDRES FELIPE RESTREPO A."/>
    <s v="Tipo C:  Supervisión"/>
    <s v="Tecnica, Administrativa, Financiera."/>
  </r>
  <r>
    <x v="3"/>
    <n v="84111603"/>
    <s v="PRESTAR EL SERVICIO DE AUDITORÍA EXTERNA DE CERTIFICACIÓN DE CALIDAD DE LOS PRODUCTOS DE LA FLA. BAJO LOS REFERENCIALES ESPECÍFICOS DE CADA UNO DE ÉSTOS DE ACUERDO CON ESTÁNDARES INTERNACIONALES Y POR PARTE DE UN ENTE CERTIFICADOR COMPETENTE"/>
    <s v="Febrero"/>
    <s v="10 meses"/>
    <s v="Contratación Directa - No pluralidad de oferentes"/>
    <s v="Recursos propios"/>
    <n v="11000000"/>
    <n v="8640185"/>
    <s v="NO"/>
    <s v="N/A"/>
    <s v="Natalia Ruiz Lozano"/>
    <s v="Lider Gestor Contratacion"/>
    <s v="3837022"/>
    <s v="natalia.ruiz@fla.com.co"/>
    <m/>
    <m/>
    <m/>
    <m/>
    <m/>
    <m/>
    <n v="6379"/>
    <n v="16278"/>
    <m/>
    <m/>
    <m/>
    <x v="0"/>
    <m/>
    <m/>
    <m/>
    <s v="CARLOS MARIO GAMBOA D."/>
    <s v="Tipo C:  Supervisión"/>
    <s v="Tecnica, Administrativa, Financiera."/>
  </r>
  <r>
    <x v="3"/>
    <n v="84111603"/>
    <s v="PRESTAR SERVICIO DE AUDITORIA INTERNA COMBINADA A LOS SISTEMAS DE GESTION FLA, CERTIFICADOS BAJO LA NORMA ISO 14001:2004"/>
    <s v="MAYO  "/>
    <s v="7 meses"/>
    <s v="Mínima Cuantía"/>
    <s v="Recursos propios"/>
    <n v="13900000"/>
    <n v="9838667"/>
    <s v="NO"/>
    <s v="N/A"/>
    <s v="Natalia Ruiz Lozano"/>
    <s v="Lider Gestor Contratacion"/>
    <s v="3837022"/>
    <s v="natalia.ruiz@fla.com.co"/>
    <m/>
    <m/>
    <m/>
    <m/>
    <m/>
    <m/>
    <m/>
    <n v="16396"/>
    <m/>
    <m/>
    <m/>
    <x v="1"/>
    <m/>
    <m/>
    <m/>
    <s v="CARLOS MARIO GAMBOA D."/>
    <s v="Tipo C:  Supervisión"/>
    <s v="Tecnica, Administrativa, Financiera."/>
  </r>
  <r>
    <x v="3"/>
    <n v="84111603"/>
    <s v="PRESTAR EL SERVICIO DE AUDITORÍA EXTERNA DE SEGUIMIENTO AL SISTEMA DE GESTIÓN DE LA CALIDAD DE LA FÁBRICA DE LICORES DE ANTIOQUIA, CERTIFICADO BAJO LA NORMA NTC ISO 9001:2008."/>
    <s v="JULIO  "/>
    <s v="5 meses"/>
    <s v="Contratación Directa - No pluralidad de oferentes"/>
    <s v="Recursos propios"/>
    <n v="5200000"/>
    <n v="5200000"/>
    <s v="NO"/>
    <s v="N/A"/>
    <s v="Natalia Ruiz Lozano"/>
    <s v="Lider Gestor Contratacion"/>
    <s v="3837022"/>
    <s v="natalia.ruiz@fla.com.co"/>
    <m/>
    <m/>
    <m/>
    <m/>
    <m/>
    <m/>
    <m/>
    <m/>
    <m/>
    <m/>
    <m/>
    <x v="1"/>
    <m/>
    <m/>
    <m/>
    <s v="CARLOS MARIO GAMBOA D."/>
    <s v="Tipo C:  Supervisión"/>
    <s v="Tecnica, Administrativa, Financiera."/>
  </r>
  <r>
    <x v="3"/>
    <n v="84111603"/>
    <s v="PRESTAR SERVICIO DE REALIZACIÓN DE LA AUDITORÍA EXTERNA DE RENOVACIÓN DE CERTIFICACIÓN BASC (AUDITORÍA, SOSTENIMIENTO Y REGISTRO ANTE OMB"/>
    <s v="OCTUBRE  "/>
    <s v="2 MESES"/>
    <s v="Contratación Directa - No pluralidad de oferentes"/>
    <s v="Recursos propios"/>
    <n v="5800000"/>
    <n v="5800000"/>
    <s v="NO"/>
    <s v="N/A"/>
    <s v="Natalia Ruiz Lozano"/>
    <s v="Lider Gestor Contratacion"/>
    <s v="3837022"/>
    <s v="natalia.ruiz@fla.com.co"/>
    <m/>
    <m/>
    <m/>
    <m/>
    <m/>
    <m/>
    <m/>
    <m/>
    <m/>
    <m/>
    <m/>
    <x v="1"/>
    <m/>
    <m/>
    <m/>
    <s v="CARLOS MARIO GAMBOA D."/>
    <s v="Tipo C:  Supervisión"/>
    <s v="Tecnica, Administrativa, Financiera."/>
  </r>
  <r>
    <x v="3"/>
    <n v="55101500"/>
    <s v="COMPRAR NORMAS TECNICAS PARA LABORATORIO DE ASEGURAMIENTO DE LA CALIDAD"/>
    <s v="Febrero"/>
    <s v="10 meses"/>
    <s v="Contratación Directa - No pluralidad de oferentes"/>
    <s v="Recursos propios"/>
    <n v="2500000"/>
    <n v="2500000"/>
    <s v="NO"/>
    <s v="N/A"/>
    <s v="Natalia Ruiz Lozano"/>
    <s v="Lider Gestor Contratacion"/>
    <s v="3837022"/>
    <s v="natalia.ruiz@fla.com.co"/>
    <m/>
    <m/>
    <m/>
    <m/>
    <m/>
    <m/>
    <m/>
    <m/>
    <m/>
    <m/>
    <m/>
    <x v="1"/>
    <m/>
    <m/>
    <m/>
    <s v="CARLOS MARIO GAMBOA D."/>
    <s v="Tipo C:  Supervisión"/>
    <s v="Tecnica, Administrativa, Financiera."/>
  </r>
  <r>
    <x v="3"/>
    <n v="80101703"/>
    <s v="AFILIAR A LA FLA. AL INSTITUTO COLOMBIANO DE NORMAS TÉCNICAS Y CERTIFICACIÓN (ICONTEC)"/>
    <s v="ENERO  "/>
    <s v="11 meses"/>
    <s v="Contratación Directa - No pluralidad de oferentes"/>
    <s v="Recursos propios"/>
    <n v="2625000"/>
    <n v="2625000"/>
    <s v="NO"/>
    <s v="N/A"/>
    <s v="Natalia Ruiz Lozano"/>
    <s v="Lider Gestor Contratacion"/>
    <s v="3837022"/>
    <s v="natalia.ruiz@fla.com.co"/>
    <m/>
    <m/>
    <m/>
    <m/>
    <m/>
    <m/>
    <n v="6378"/>
    <n v="16006"/>
    <m/>
    <m/>
    <m/>
    <x v="0"/>
    <m/>
    <m/>
    <m/>
    <s v="CARLOS MARIO GAMBOA D."/>
    <s v="Tipo C:  Supervisión"/>
    <s v="Tecnica, Administrativa, Financiera."/>
  </r>
  <r>
    <x v="3"/>
    <n v="84111603"/>
    <s v="PRESTAR SERVICIO DE AUDITORIA EXTERNA DE SEGUIMIENTO A LA CERTIFICACION AL SISTEMA DE GESTIÓN AMBIENTAL ISO14001"/>
    <s v="SEPTIEMBRE  "/>
    <s v="2 MESES"/>
    <s v="Contratación Directa - No pluralidad de oferentes"/>
    <s v="Recursos propios"/>
    <n v="9250000"/>
    <n v="9250000"/>
    <s v="NO"/>
    <s v="N/A"/>
    <s v="Natalia Ruiz Lozano"/>
    <s v="Lider Gestor Contratacion"/>
    <s v="3837022"/>
    <s v="natalia.ruiz@fla.com.co"/>
    <m/>
    <m/>
    <m/>
    <m/>
    <m/>
    <m/>
    <m/>
    <m/>
    <m/>
    <m/>
    <m/>
    <x v="1"/>
    <m/>
    <m/>
    <m/>
    <s v="CLARA VICTORIA LATORRE C."/>
    <s v="Tipo C:  Supervisión"/>
    <s v="Tecnica, Administrativa, Financiera."/>
  </r>
  <r>
    <x v="3"/>
    <n v="77101600"/>
    <s v="IMPLEMENTACIÓN DE LA ACTUALIZACIÓN DE LAS NORMAS iso 9001 y 14001 a la versión 2015"/>
    <s v="SEPTIEMBRE  "/>
    <s v="2 MESES"/>
    <s v="Selección Abreviada - Menor Cuantía"/>
    <s v="Recursos propios"/>
    <n v="20000000"/>
    <n v="92446000"/>
    <s v="NO"/>
    <s v="N/A"/>
    <s v="Natalia Ruiz Lozano"/>
    <s v="Lider Gestor Contratacion"/>
    <s v="3837022"/>
    <s v="natalia.ruiz@fla.com.co"/>
    <m/>
    <m/>
    <m/>
    <m/>
    <m/>
    <m/>
    <m/>
    <n v="16310"/>
    <m/>
    <m/>
    <m/>
    <x v="1"/>
    <m/>
    <m/>
    <m/>
    <s v="CLARA VICTORIA LATORRE C."/>
    <s v="Tipo C:  Supervisión"/>
    <s v="Tecnica, Administrativa, Financiera."/>
  </r>
  <r>
    <x v="3"/>
    <n v="72151510"/>
    <s v="SUMINISTRAR MATERIALES PARA EL CONTROL AMBIENTAL (MANEJO RESIDUOS SOLIDOS)"/>
    <s v="MAYO  "/>
    <s v="7 meses"/>
    <s v="Mínima Cuantía"/>
    <s v="Recursos propios"/>
    <n v="15000000"/>
    <n v="15000000"/>
    <s v="NO"/>
    <s v="N/A"/>
    <s v="Natalia Ruiz Lozano"/>
    <s v="Lider Gestor Contratacion"/>
    <s v="3837022"/>
    <s v="natalia.ruiz@fla.com.co"/>
    <m/>
    <m/>
    <m/>
    <m/>
    <m/>
    <m/>
    <m/>
    <m/>
    <m/>
    <m/>
    <m/>
    <x v="1"/>
    <m/>
    <m/>
    <m/>
    <s v="CLARA VICTORIA LATORRE C."/>
    <s v="Tipo C:  Supervisión"/>
    <s v="Tecnica, Administrativa, Financiera."/>
  </r>
  <r>
    <x v="3"/>
    <n v="82141506"/>
    <s v="PRESTACIÓN DE SERVICIOS DE DISEÑO MATERIAL DE EMPAQUE PARA LA FLA"/>
    <s v="MARZO  "/>
    <s v="9 MESES"/>
    <s v="Mínima Cuantía"/>
    <s v="Recursos propios"/>
    <n v="30000000"/>
    <n v="30000000"/>
    <s v="NO"/>
    <s v="N/A"/>
    <s v="Natalia Ruiz Lozano"/>
    <s v="Lider Gestor Contratacion"/>
    <s v="3837022"/>
    <s v="natalia.ruiz@fla.com.co"/>
    <m/>
    <m/>
    <m/>
    <m/>
    <m/>
    <m/>
    <m/>
    <m/>
    <m/>
    <m/>
    <m/>
    <x v="1"/>
    <m/>
    <m/>
    <m/>
    <s v="ERIKA ROTHSTEIN GUTIERREZ"/>
    <s v="Tipo C:  Supervisión"/>
    <s v="Tecnica, Administrativa, Financiera."/>
  </r>
  <r>
    <x v="3"/>
    <n v="80101500"/>
    <s v="PRESTAR SERVICIOS PROFESIONALES PARA APOYO A LA SUPERVISIÓN A LOS CONTRATOS QUE SEAN ASGINADOS DE LA SUBGERENCIA DE PRODUCCION."/>
    <s v="MARZO  "/>
    <s v="9 MESES"/>
    <s v="Contratación Directa - Prestación de Servicios y de Apoyo a la Gestión Persona Natural"/>
    <s v="Recursos propios"/>
    <n v="84000000"/>
    <n v="84000000"/>
    <s v="NO"/>
    <s v="N/A"/>
    <s v="Natalia Ruiz Lozano"/>
    <s v="Lider Gestor Contratacion"/>
    <s v="3837022"/>
    <s v="natalia.ruiz@fla.com.co"/>
    <m/>
    <m/>
    <m/>
    <m/>
    <m/>
    <m/>
    <n v="6363"/>
    <n v="16282"/>
    <m/>
    <m/>
    <m/>
    <x v="0"/>
    <m/>
    <m/>
    <m/>
    <s v="ERIKA ROTHSTEIN GUTIERREZ"/>
    <s v="Tipo C:  Supervisión"/>
    <s v="Tecnica, Administrativa, Financiera."/>
  </r>
  <r>
    <x v="3"/>
    <n v="95141706"/>
    <s v="PRESTACIÓN DE SERVICIOS DE RECEPCION, ADMON, MANEJO  Y ALMACENAMIENTO DE MATERIAS PRIMAS Y PRODUCTO TERMINADO, DESPACHO Y TRANSPORTE DE PRODUCTOS TERMINADOS FLA A ALMACENADORAS EXTERNAS, ALQUILER DE ESTIBAS Y MONTACARGAS."/>
    <s v="ENERO  "/>
    <s v="11 meses"/>
    <s v="Licitación Pública"/>
    <s v="Recursos propios"/>
    <n v="16000000000.000002"/>
    <n v="16000000000.000002"/>
    <s v="NO"/>
    <s v="N/A"/>
    <s v="Natalia Ruiz Lozano"/>
    <s v="Lider Gestor Contratacion"/>
    <s v="3837022"/>
    <s v="natalia.ruiz@fla.com.co"/>
    <m/>
    <m/>
    <m/>
    <m/>
    <m/>
    <m/>
    <m/>
    <m/>
    <m/>
    <m/>
    <m/>
    <x v="1"/>
    <m/>
    <m/>
    <m/>
    <s v="ERIKA ROTHSTEIN GUTIERREZ"/>
    <s v="Tipo C:  Supervisión"/>
    <s v="Tecnica, Administrativa, Financiera."/>
  </r>
  <r>
    <x v="3"/>
    <n v="12352104"/>
    <s v="ADICION SUMINISTRO DE HASTA 3.500.000 LITROS DE TAFIAS (ALCOHOL PARA RON) CON UN AÑO DE AÑEJAMIENTO NATURAL A GRANEL Y GRADO MINIMO DEL 75%"/>
    <s v="ABRIL  "/>
    <s v="3 meses"/>
    <s v="Selección Abreviada - Subasta Inversa"/>
    <s v="Recursos propios"/>
    <n v="12201000000"/>
    <n v="12201000000"/>
    <s v="NO"/>
    <s v="N/A"/>
    <s v="Natalia Ruiz Lozano"/>
    <s v="Lider Gestor Contratacion"/>
    <s v="3837022"/>
    <s v="natalia.ruiz@fla.com.co"/>
    <m/>
    <m/>
    <m/>
    <m/>
    <m/>
    <m/>
    <m/>
    <n v="16008"/>
    <m/>
    <m/>
    <m/>
    <x v="1"/>
    <m/>
    <m/>
    <m/>
    <s v="JUAN FRANCISCO ACEVEDO M."/>
    <s v="Tipo C:  Supervisión"/>
    <s v="Tecnica, Administrativa, Financiera."/>
  </r>
  <r>
    <x v="3"/>
    <n v="32151603"/>
    <s v="SUMINISTRO DE TARJETAS ELECTRONICAS DE CONTROL DE MOVIMIENTO PARA ESTACIONES ETIQUETADO AUTOADHESIVO MARCA SACMI "/>
    <s v="Febrero"/>
    <s v="3 meses"/>
    <s v="Contratación Directa - No pluralidad de oferentes"/>
    <s v="Recursos propios"/>
    <n v="29509334"/>
    <n v="29509334"/>
    <s v="NO"/>
    <s v="N/A"/>
    <s v="Natalia Ruiz Lozano"/>
    <s v="Lider Gestor Contratacion"/>
    <s v="3837022"/>
    <s v="natalia.ruiz@fla.com.co"/>
    <m/>
    <m/>
    <m/>
    <m/>
    <m/>
    <m/>
    <n v="6381"/>
    <n v="16057"/>
    <m/>
    <m/>
    <m/>
    <x v="0"/>
    <m/>
    <m/>
    <m/>
    <s v="FERNANDO GOMEZ O."/>
    <s v="Tipo C:  Supervisión"/>
    <s v="Tecnica, Administrativa, Financiera."/>
  </r>
  <r>
    <x v="3"/>
    <n v="12352104"/>
    <s v="SUMINISTRAR ALCOHOL EXTRANEUTRO"/>
    <s v="ENERO  "/>
    <s v="9 MESES"/>
    <s v="Selección Abreviada - Subasta Inversa"/>
    <s v="Recursos propios"/>
    <n v="47460277923.189316"/>
    <n v="47460277923.189316"/>
    <s v="NO"/>
    <s v="N/A"/>
    <s v="Natalia Ruiz Lozano"/>
    <s v="Lider Gestor Contratacion"/>
    <s v="3837022"/>
    <s v="natalia.ruiz@fla.com.co"/>
    <m/>
    <m/>
    <m/>
    <m/>
    <m/>
    <m/>
    <m/>
    <n v="16315"/>
    <m/>
    <m/>
    <m/>
    <x v="1"/>
    <m/>
    <m/>
    <m/>
    <s v="ERIKA ROTHSTEIN GUTIERREZ"/>
    <s v="Tipo C:  Supervisión"/>
    <s v="Tecnica, Administrativa, Financiera."/>
  </r>
  <r>
    <x v="3"/>
    <n v="14111537"/>
    <s v="SUMINISTRAR ENVASE DE VIDRIO PARA LOS PRODUCTOS DE LA FLA."/>
    <s v="ENERO  "/>
    <s v="9 MESES"/>
    <s v="Selección Abreviada - Subasta Inversa"/>
    <s v="Recursos propios"/>
    <n v="59069126141.341721"/>
    <n v="59069126141.341721"/>
    <s v="NO"/>
    <s v="N/A"/>
    <s v="Natalia Ruiz Lozano"/>
    <s v="Lider Gestor Contratacion"/>
    <s v="3837022"/>
    <s v="natalia.ruiz@fla.com.co"/>
    <m/>
    <m/>
    <m/>
    <m/>
    <m/>
    <m/>
    <m/>
    <m/>
    <m/>
    <m/>
    <m/>
    <x v="1"/>
    <m/>
    <m/>
    <m/>
    <s v="ERIKA ROTHSTEIN GUTIERREZ"/>
    <s v="Tipo C:  Supervisión"/>
    <s v="Tecnica, Administrativa, Financiera."/>
  </r>
  <r>
    <x v="3"/>
    <n v="24121500"/>
    <s v="SUMINISTRAR ENVASE TETRA PRISMA "/>
    <s v="MARZO  "/>
    <s v="8 meses"/>
    <s v="Selección Abreviada - Subasta Inversa"/>
    <s v="Recursos propios"/>
    <n v="10816783943.028141"/>
    <n v="10816783943.028141"/>
    <s v="NO"/>
    <s v="N/A"/>
    <s v="Natalia Ruiz Lozano"/>
    <s v="Lider Gestor Contratacion"/>
    <s v="3837022"/>
    <s v="natalia.ruiz@fla.com.co"/>
    <m/>
    <m/>
    <m/>
    <m/>
    <m/>
    <m/>
    <m/>
    <m/>
    <m/>
    <m/>
    <m/>
    <x v="1"/>
    <m/>
    <m/>
    <m/>
    <s v="ERIKA ROTHSTEIN GUTIERREZ"/>
    <s v="Tipo C:  Supervisión"/>
    <s v="Tecnica, Administrativa, Financiera."/>
  </r>
  <r>
    <x v="3"/>
    <n v="24122002"/>
    <s v="SUMINISTRAR ENVASE PET"/>
    <s v="MAYO"/>
    <s v="5 meses"/>
    <s v="Selección Abreviada - Subasta Inversa"/>
    <s v="Recursos propios"/>
    <n v="231546755.35509437"/>
    <n v="231546755.35509437"/>
    <s v="NO"/>
    <s v="N/A"/>
    <s v="Natalia Ruiz Lozano"/>
    <s v="Lider Gestor Contratacion"/>
    <s v="3837022"/>
    <s v="natalia.ruiz@fla.com.co"/>
    <m/>
    <m/>
    <m/>
    <m/>
    <m/>
    <m/>
    <m/>
    <m/>
    <m/>
    <m/>
    <m/>
    <x v="1"/>
    <m/>
    <m/>
    <m/>
    <s v="ERIKA ROTHSTEIN GUTIERREZ"/>
    <s v="Tipo C:  Supervisión"/>
    <s v="Tecnica, Administrativa, Financiera."/>
  </r>
  <r>
    <x v="3"/>
    <n v="24121500"/>
    <s v="SUMINISTRAR CAJAS DE CARTÓN"/>
    <s v="Febrero"/>
    <s v="8 meses"/>
    <s v="Selección Abreviada - Subasta Inversa"/>
    <s v="Recursos propios"/>
    <n v="7158182155.311573"/>
    <n v="7158182155.311573"/>
    <s v="NO"/>
    <s v="N/A"/>
    <s v="Natalia Ruiz Lozano"/>
    <s v="Lider Gestor Contratacion"/>
    <s v="3837022"/>
    <s v="natalia.ruiz@fla.com.co"/>
    <m/>
    <m/>
    <m/>
    <m/>
    <m/>
    <m/>
    <m/>
    <m/>
    <m/>
    <m/>
    <m/>
    <x v="1"/>
    <m/>
    <m/>
    <m/>
    <s v="ERIKA ROTHSTEIN GUTIERREZ"/>
    <s v="Tipo C:  Supervisión"/>
    <s v="Tecnica, Administrativa, Financiera."/>
  </r>
  <r>
    <x v="3"/>
    <s v="55121502 &quot;;&quot; 55125604"/>
    <s v="SUMINISTRAR ETIQUETAS, CONTRAETIQUETAS, COLLARINES"/>
    <s v="Febrero"/>
    <s v="8 meses"/>
    <s v="Selección Abreviada - Subasta Inversa"/>
    <s v="Recursos propios"/>
    <n v="1799999999.9999998"/>
    <n v="1799999999.9999998"/>
    <s v="NO"/>
    <s v="N/A"/>
    <s v="Natalia Ruiz Lozano"/>
    <s v="Lider Gestor Contratacion"/>
    <s v="3837022"/>
    <s v="natalia.ruiz@fla.com.co"/>
    <m/>
    <m/>
    <m/>
    <m/>
    <m/>
    <m/>
    <m/>
    <m/>
    <m/>
    <m/>
    <m/>
    <x v="1"/>
    <m/>
    <m/>
    <m/>
    <s v="ERIKA ROTHSTEIN GUTIERREZ"/>
    <s v="Tipo C:  Supervisión"/>
    <s v="Tecnica, Administrativa, Financiera."/>
  </r>
  <r>
    <x v="3"/>
    <n v="24122004"/>
    <s v="SUMINISTRAR TAPAS DE SEGURIDAD"/>
    <s v="Febrero"/>
    <s v="8 meses"/>
    <s v="Selección Abreviada - Subasta Inversa"/>
    <s v="Recursos propios"/>
    <n v="28457633952.301739"/>
    <n v="28457633952.301739"/>
    <s v="NO"/>
    <s v="N/A"/>
    <s v="Natalia Ruiz Lozano"/>
    <s v="Lider Gestor Contratacion"/>
    <s v="3837022"/>
    <s v="natalia.ruiz@fla.com.co"/>
    <m/>
    <m/>
    <m/>
    <m/>
    <m/>
    <m/>
    <m/>
    <m/>
    <m/>
    <m/>
    <m/>
    <x v="1"/>
    <m/>
    <m/>
    <m/>
    <s v="ERIKA ROTHSTEIN GUTIERREZ"/>
    <s v="Tipo C:  Supervisión"/>
    <s v="Tecnica, Administrativa, Financiera."/>
  </r>
  <r>
    <x v="3"/>
    <n v="24121513"/>
    <s v="SUMINISTRO DE ESTUCHES"/>
    <s v="MAYO"/>
    <s v="5 meses"/>
    <s v="Selección Abreviada - Subasta Inversa"/>
    <s v="Recursos propios"/>
    <n v="3271768830.7936659"/>
    <n v="3271768830.7936659"/>
    <s v="NO"/>
    <s v="N/A"/>
    <s v="Natalia Ruiz Lozano"/>
    <s v="Lider Gestor Contratacion"/>
    <s v="3837022"/>
    <s v="natalia.ruiz@fla.com.co"/>
    <m/>
    <m/>
    <m/>
    <m/>
    <m/>
    <m/>
    <m/>
    <m/>
    <m/>
    <m/>
    <m/>
    <x v="1"/>
    <m/>
    <m/>
    <m/>
    <s v="ERIKA ROTHSTEIN GUTIERREZ Y MÓNICA VÁSQUEZ CANO"/>
    <s v="Tipo B2: Supervisión Colegiada"/>
    <s v="Tecnica, Administrativa, Financiera."/>
  </r>
  <r>
    <x v="3"/>
    <n v="15111510"/>
    <s v="SUMINISTRAR GAS GLP, NECESARIO PARA LOS MONTACARGAS DE LA FLA. Y LA CALDERA PORTÁTIL."/>
    <s v="ENERO  "/>
    <s v="11 meses"/>
    <s v="Selección Abreviada - Subasta Inversa"/>
    <s v="Recursos propios"/>
    <n v="98627100"/>
    <n v="98627100"/>
    <s v="NO"/>
    <s v="N/A"/>
    <s v="Natalia Ruiz Lozano"/>
    <s v="Lider Gestor Contratacion"/>
    <s v="3837022"/>
    <s v="natalia.ruiz@fla.com.co"/>
    <m/>
    <m/>
    <m/>
    <m/>
    <m/>
    <m/>
    <m/>
    <m/>
    <m/>
    <m/>
    <m/>
    <x v="1"/>
    <m/>
    <m/>
    <m/>
    <s v="ERIKA ROTHSTEIN GUTIERREZ"/>
    <s v="Tipo C:  Supervisión"/>
    <s v="Tecnica, Administrativa, Financiera."/>
  </r>
  <r>
    <x v="3"/>
    <n v="24112700"/>
    <s v="COMPRAVENTA ESTIBAS  PARA ALMACENAMIENTO DE PRODUCTO TERMINADO"/>
    <s v="MARZO  "/>
    <s v="9 MESES"/>
    <s v="Selección Abreviada - Subasta Inversa"/>
    <s v="Recursos propios"/>
    <n v="704150399.99999988"/>
    <n v="704150399.99999988"/>
    <s v="NO"/>
    <s v="N/A"/>
    <s v="Natalia Ruiz Lozano"/>
    <s v="Lider Gestor Contratacion"/>
    <s v="3837022"/>
    <s v="natalia.ruiz@fla.com.co"/>
    <m/>
    <m/>
    <m/>
    <m/>
    <m/>
    <m/>
    <m/>
    <m/>
    <m/>
    <m/>
    <m/>
    <x v="1"/>
    <m/>
    <m/>
    <m/>
    <s v="ERIKA ROTHSTEIN GUTIERREZ"/>
    <s v="Tipo C:  Supervisión"/>
    <s v="Tecnica, Administrativa, Financiera."/>
  </r>
  <r>
    <x v="3"/>
    <n v="73152101"/>
    <s v="PRESTAR SERVICIO DE MANTENIMIENTO Y BOBINADO DE MOTORES ELECTRICOS"/>
    <s v="ABRIL  "/>
    <s v="7 meses"/>
    <s v="Mínima Cuantía"/>
    <s v="Recursos propios"/>
    <n v="7200000"/>
    <n v="7200000"/>
    <s v="NO"/>
    <s v="N/A"/>
    <s v="Natalia Ruiz Lozano"/>
    <s v="Lider Gestor Contratacion"/>
    <s v="3837022"/>
    <s v="natalia.ruiz@fla.com.co"/>
    <m/>
    <m/>
    <m/>
    <m/>
    <m/>
    <m/>
    <m/>
    <m/>
    <m/>
    <m/>
    <m/>
    <x v="1"/>
    <m/>
    <m/>
    <m/>
    <s v="FERNANDO GOMEZ O."/>
    <s v="Tipo C:  Supervisión"/>
    <s v="Tecnica, Administrativa, Financiera."/>
  </r>
  <r>
    <x v="3"/>
    <s v="39131709; 39121529; 39121528"/>
    <s v="SUMINISTRAR MATERIALES ELÉCTRICOS, DE ILUMINACIÓN, POTENCIA Y AUTOMATIZACIÓN PARA MANTENIMIENTO PREVENTIVO Y CORRECTIVO DE LOS SISTEMAS Y EQUIPOS QUE FORMAN PARTE DE LA PLANTA INDUSTRIAL DE LA FÁBRICA "/>
    <s v="ABRIL  "/>
    <s v="6 meses"/>
    <s v="Selección Abreviada - Subasta Inversa"/>
    <s v="Recursos propios"/>
    <n v="160000000"/>
    <n v="160000000"/>
    <s v="NO"/>
    <s v="N/A"/>
    <s v="Natalia Ruiz Lozano"/>
    <s v="Lider Gestor Contratacion"/>
    <s v="3837022"/>
    <s v="natalia.ruiz@fla.com.co"/>
    <m/>
    <m/>
    <m/>
    <m/>
    <m/>
    <m/>
    <m/>
    <m/>
    <m/>
    <m/>
    <m/>
    <x v="1"/>
    <m/>
    <m/>
    <m/>
    <s v="FERNANDO GOMEZ O."/>
    <s v="Tipo C:  Supervisión"/>
    <s v="Tecnica, Administrativa, Financiera."/>
  </r>
  <r>
    <x v="3"/>
    <n v="30171510"/>
    <s v="SUMINISTRAR E INSTALAR PUERTA AUTOMATIZADA Y PRESTAR SERVICIO DE MANTENIMIENTO PUERTAS ELECTRICAS AUTOMATIZADAS"/>
    <s v="MARZO  "/>
    <s v="9 MESES"/>
    <s v="Mínima Cuantía"/>
    <s v="Recursos propios"/>
    <n v="20000000"/>
    <n v="20000000"/>
    <s v="NO"/>
    <s v="N/A"/>
    <s v="Natalia Ruiz Lozano"/>
    <s v="Lider Gestor Contratacion"/>
    <s v="3837022"/>
    <s v="natalia.ruiz@fla.com.co"/>
    <m/>
    <m/>
    <m/>
    <m/>
    <m/>
    <m/>
    <m/>
    <m/>
    <m/>
    <m/>
    <m/>
    <x v="1"/>
    <m/>
    <m/>
    <m/>
    <s v="FERNANDO GOMEZ O."/>
    <s v="Tipo C:  Supervisión"/>
    <s v="Tecnica, Administrativa, Financiera."/>
  </r>
  <r>
    <x v="3"/>
    <n v="73152108"/>
    <s v="PRESTAR SERVICIO DE MANTENIMIENTO ILUMINACION PERIFERICA"/>
    <s v="MARZO  "/>
    <s v="9 MESES"/>
    <s v="Mínima Cuantía"/>
    <s v="Recursos propios"/>
    <n v="20000000"/>
    <n v="20000000"/>
    <s v="NO"/>
    <s v="N/A"/>
    <s v="Natalia Ruiz Lozano"/>
    <s v="Lider Gestor Contratacion"/>
    <s v="3837022"/>
    <s v="natalia.ruiz@fla.com.co"/>
    <m/>
    <m/>
    <m/>
    <m/>
    <m/>
    <m/>
    <m/>
    <m/>
    <m/>
    <m/>
    <m/>
    <x v="1"/>
    <m/>
    <m/>
    <m/>
    <s v="FERNANDO GOMEZ O."/>
    <s v="Tipo C:  Supervisión"/>
    <s v="Tecnica, Administrativa, Financiera."/>
  </r>
  <r>
    <x v="3"/>
    <n v="81101701"/>
    <s v="MANTENIMIENTO PREVENTIVO A LAS UPS DE LA FÁBRICA DE LICORES Y ALCOHOLES DE ANTIOQUIA."/>
    <s v="AGOSTO"/>
    <s v="2 MESES"/>
    <s v="Mínima Cuantía"/>
    <s v="Recursos propios"/>
    <n v="45000000"/>
    <n v="45000000"/>
    <s v="NO"/>
    <s v="N/A"/>
    <s v="Natalia Ruiz Lozano"/>
    <s v="Lider Gestor Contratacion"/>
    <s v="3837022"/>
    <s v="natalia.ruiz@fla.com.co"/>
    <m/>
    <m/>
    <m/>
    <m/>
    <m/>
    <m/>
    <m/>
    <m/>
    <m/>
    <m/>
    <m/>
    <x v="1"/>
    <m/>
    <m/>
    <m/>
    <s v="FERNANDO GOMEZ O."/>
    <s v="Tipo C:  Supervisión"/>
    <s v="Tecnica, Administrativa, Financiera."/>
  </r>
  <r>
    <x v="3"/>
    <n v="50161814"/>
    <s v="SUMINISTRAR ACEITE ESENCIAL DE ANÍS Y ANETOL"/>
    <s v="MARZO  "/>
    <s v="7 meses"/>
    <s v="Selección Abreviada - Subasta Inversa"/>
    <s v="Recursos propios"/>
    <n v="496125684.88862002"/>
    <n v="496125684.88862002"/>
    <s v="NO"/>
    <s v="N/A"/>
    <s v="Natalia Ruiz Lozano"/>
    <s v="Lider Gestor Contratacion"/>
    <s v="3837022"/>
    <s v="natalia.ruiz@fla.com.co"/>
    <m/>
    <m/>
    <m/>
    <m/>
    <m/>
    <m/>
    <m/>
    <m/>
    <m/>
    <m/>
    <m/>
    <x v="1"/>
    <m/>
    <m/>
    <m/>
    <s v="HUGO ALVAREZ BUILES"/>
    <s v="Tipo C:  Supervisión"/>
    <s v="Tecnica, Administrativa, Financiera."/>
  </r>
  <r>
    <x v="3"/>
    <n v="50161814"/>
    <s v="SUMINISTRAR AZÚCAR REFINADA"/>
    <s v="Febrero"/>
    <s v="8 meses"/>
    <s v="Selección Abreviada - Subasta Inversa"/>
    <s v="Recursos propios"/>
    <n v="275564559.82594395"/>
    <n v="275564559.82594395"/>
    <s v="NO"/>
    <s v="N/A"/>
    <s v="Natalia Ruiz Lozano"/>
    <s v="Lider Gestor Contratacion"/>
    <s v="3837022"/>
    <s v="natalia.ruiz@fla.com.co"/>
    <m/>
    <m/>
    <m/>
    <m/>
    <m/>
    <m/>
    <m/>
    <m/>
    <m/>
    <m/>
    <m/>
    <x v="1"/>
    <m/>
    <m/>
    <m/>
    <s v="HUGO ALVAREZ BUILES"/>
    <s v="Tipo C:  Supervisión"/>
    <s v="Tecnica, Administrativa, Financiera."/>
  </r>
  <r>
    <x v="3"/>
    <n v="73131903"/>
    <s v="SUMINISTRAR CARAMELO PARA BEBIDAS"/>
    <s v="ABRIL  "/>
    <s v="7 meses"/>
    <s v="Mínima Cuantía"/>
    <s v="Recursos propios"/>
    <n v="27887970.094917499"/>
    <n v="27887970.094917499"/>
    <s v="NO"/>
    <s v="N/A"/>
    <s v="Natalia Ruiz Lozano"/>
    <s v="Lider Gestor Contratacion"/>
    <s v="3837022"/>
    <s v="natalia.ruiz@fla.com.co"/>
    <m/>
    <m/>
    <m/>
    <m/>
    <m/>
    <m/>
    <m/>
    <m/>
    <m/>
    <m/>
    <m/>
    <x v="1"/>
    <m/>
    <m/>
    <m/>
    <s v="HUGO ALVAREZ BUILES"/>
    <s v="Tipo C:  Supervisión"/>
    <s v="Tecnica, Administrativa, Financiera."/>
  </r>
  <r>
    <x v="3"/>
    <n v="50202200"/>
    <s v="SUMINISTRAR LA CREMA DE RON A GRANEL AL 11% V/V (BASE LÁCTEA)"/>
    <s v="MARZO  "/>
    <s v="8 meses"/>
    <s v="Contratación Directa - No pluralidad de oferentes"/>
    <s v="Recursos propios"/>
    <n v="629442827.03144598"/>
    <n v="629442827.03144598"/>
    <s v="NO"/>
    <s v="N/A"/>
    <s v="Natalia Ruiz Lozano"/>
    <s v="Lider Gestor Contratacion"/>
    <s v="3837022"/>
    <s v="natalia.ruiz@fla.com.co"/>
    <m/>
    <m/>
    <m/>
    <m/>
    <m/>
    <m/>
    <m/>
    <m/>
    <m/>
    <m/>
    <m/>
    <x v="1"/>
    <m/>
    <m/>
    <m/>
    <s v="HUGO ALVAREZ BUILES"/>
    <s v="Tipo C:  Supervisión"/>
    <s v="Tecnica, Administrativa, Financiera."/>
  </r>
  <r>
    <x v="3"/>
    <n v="50221300"/>
    <s v="SUMINISTRAR MALTODEXTRINA PARA LA PRODUCCIÓN DE CREMA DE RON "/>
    <s v="MARZO  "/>
    <s v="8 meses"/>
    <s v="Mínima Cuantía"/>
    <s v="Recursos propios"/>
    <n v="5314818.8944307305"/>
    <n v="5314818.8944307305"/>
    <s v="NO"/>
    <s v="N/A"/>
    <s v="Natalia Ruiz Lozano"/>
    <s v="Lider Gestor Contratacion"/>
    <s v="3837022"/>
    <s v="natalia.ruiz@fla.com.co"/>
    <m/>
    <m/>
    <m/>
    <m/>
    <m/>
    <m/>
    <m/>
    <m/>
    <m/>
    <m/>
    <m/>
    <x v="1"/>
    <m/>
    <m/>
    <m/>
    <s v="HUGO ALVAREZ BUILES"/>
    <s v="Tipo C:  Supervisión"/>
    <s v="Tecnica, Administrativa, Financiera."/>
  </r>
  <r>
    <x v="3"/>
    <n v="12164502"/>
    <s v="SUMINISTRAR ESENCIA DE RON Y FUDGE"/>
    <s v="ENERO  "/>
    <s v="10 meses"/>
    <s v="Contratación Directa - No pluralidad de oferentes"/>
    <s v="Recursos propios"/>
    <n v="6907983.6021652687"/>
    <n v="6907983.6021652687"/>
    <s v="NO"/>
    <s v="N/A"/>
    <s v="Natalia Ruiz Lozano"/>
    <s v="Lider Gestor Contratacion"/>
    <s v="3837022"/>
    <s v="natalia.ruiz@fla.com.co"/>
    <m/>
    <m/>
    <m/>
    <m/>
    <m/>
    <m/>
    <m/>
    <m/>
    <m/>
    <m/>
    <m/>
    <x v="1"/>
    <m/>
    <m/>
    <m/>
    <s v="HUGO ALVAREZ BUILES"/>
    <s v="Tipo C:  Supervisión"/>
    <s v="Tecnica, Administrativa, Financiera."/>
  </r>
  <r>
    <x v="3"/>
    <n v="12164502"/>
    <s v="SUMINISTRO DE ESENCIA DE BAYLIS"/>
    <s v="ENERO  "/>
    <s v="10 meses"/>
    <s v="Contratación Directa - No pluralidad de oferentes"/>
    <s v="Recursos propios"/>
    <n v="9139656.0197957326"/>
    <n v="9139656.0197957326"/>
    <s v="NO"/>
    <s v="N/A"/>
    <s v="Natalia Ruiz Lozano"/>
    <s v="Lider Gestor Contratacion"/>
    <s v="3837022"/>
    <s v="natalia.ruiz@fla.com.co"/>
    <m/>
    <m/>
    <m/>
    <m/>
    <m/>
    <m/>
    <m/>
    <m/>
    <m/>
    <m/>
    <m/>
    <x v="1"/>
    <m/>
    <m/>
    <m/>
    <s v="HUGO ALVAREZ BUILES"/>
    <s v="Tipo C:  Supervisión"/>
    <s v="Tecnica, Administrativa, Financiera."/>
  </r>
  <r>
    <x v="3"/>
    <n v="70151602"/>
    <s v="SUMINISTRAR ESENCIA 1, 2 Y 3 PARA HUILA"/>
    <s v="MARZO  "/>
    <s v="7 meses"/>
    <s v="Contratación Directa - No pluralidad de oferentes"/>
    <s v="Recursos propios"/>
    <n v="135497492.07120001"/>
    <n v="135497492.07120001"/>
    <s v="NO"/>
    <s v="N/A"/>
    <s v="Natalia Ruiz Lozano"/>
    <s v="Lider Gestor Contratacion"/>
    <s v="3837022"/>
    <s v="natalia.ruiz@fla.com.co"/>
    <m/>
    <m/>
    <m/>
    <m/>
    <m/>
    <m/>
    <n v="6376"/>
    <n v="16286"/>
    <m/>
    <m/>
    <m/>
    <x v="0"/>
    <m/>
    <m/>
    <m/>
    <s v="HUGO ALVAREZ BUILES"/>
    <s v="Tipo C:  Supervisión"/>
    <s v="Tecnica, Administrativa, Financiera."/>
  </r>
  <r>
    <x v="3"/>
    <n v="40161804"/>
    <s v="SUMINISTRAR PLACAS FLTRANTES AGUARDIENTE Y RON"/>
    <s v="ABRIL  "/>
    <s v="6 meses"/>
    <s v="Selección Abreviada - Subasta Inversa"/>
    <s v="Recursos propios"/>
    <n v="82113764.733273804"/>
    <n v="82113764.733273804"/>
    <s v="NO"/>
    <s v="N/A"/>
    <s v="Natalia Ruiz Lozano"/>
    <s v="Lider Gestor Contratacion"/>
    <s v="3837022"/>
    <s v="natalia.ruiz@fla.com.co"/>
    <m/>
    <m/>
    <m/>
    <m/>
    <m/>
    <m/>
    <m/>
    <m/>
    <m/>
    <m/>
    <m/>
    <x v="1"/>
    <m/>
    <m/>
    <m/>
    <s v="HUGO ALVAREZ BUILES"/>
    <s v="Tipo C:  Supervisión"/>
    <s v="Tecnica, Administrativa, Financiera."/>
  </r>
  <r>
    <x v="3"/>
    <n v="39101616"/>
    <s v="SUMINISTRO DE EQUIPO ULTRAVIOLETA PARA LA ZONA DE RONES"/>
    <s v="ENERO  "/>
    <s v="9 MESES"/>
    <s v="Selección Abreviada - Subasta Inversa"/>
    <s v="Recursos propios"/>
    <n v="80000000"/>
    <n v="80000000"/>
    <s v="NO"/>
    <s v="N/A"/>
    <s v="Natalia Ruiz Lozano"/>
    <s v="Lider Gestor Contratacion"/>
    <s v="3837022"/>
    <s v="natalia.ruiz@fla.com.co"/>
    <m/>
    <m/>
    <m/>
    <m/>
    <m/>
    <m/>
    <m/>
    <m/>
    <m/>
    <m/>
    <m/>
    <x v="1"/>
    <m/>
    <m/>
    <m/>
    <s v="HUGO ALVAREZ BUILES"/>
    <s v="Tipo C:  Supervisión"/>
    <s v="Tecnica, Administrativa, Financiera."/>
  </r>
  <r>
    <x v="3"/>
    <s v="81101600, 81101700"/>
    <s v="SUMINISTRO DE REPUESTOS PARA MANTENIMIENTOS CORRECTIVOS Y PREVENTIVO LINEAS DE ENVASADO "/>
    <s v="MARZO  "/>
    <s v="7 meses"/>
    <s v="Contratación Directa - No pluralidad de oferentes"/>
    <s v="Recursos propios"/>
    <n v="1440000000"/>
    <n v="1440000000"/>
    <s v="NO"/>
    <s v="N/A"/>
    <s v="Natalia Ruiz Lozano"/>
    <s v="Lider Gestor Contratacion"/>
    <s v="3837022"/>
    <s v="natalia.ruiz@fla.com.co"/>
    <m/>
    <m/>
    <m/>
    <m/>
    <m/>
    <m/>
    <m/>
    <m/>
    <m/>
    <m/>
    <m/>
    <x v="1"/>
    <m/>
    <m/>
    <m/>
    <s v="JORGE HUMBERTO BAENA D"/>
    <s v="Tipo C:  Supervisión"/>
    <s v="Tecnica, Administrativa, Financiera."/>
  </r>
  <r>
    <x v="3"/>
    <s v="13101500,  13101900"/>
    <s v="SUMINISTRAR CAUCHOS Y PLÁSTICOS PARA LA FLA."/>
    <s v="Febrero"/>
    <s v="8 meses"/>
    <s v="Mínima Cuantía"/>
    <s v="Recursos propios"/>
    <n v="65000000"/>
    <n v="65000000"/>
    <s v="NO"/>
    <s v="N/A"/>
    <s v="Natalia Ruiz Lozano"/>
    <s v="Lider Gestor Contratacion"/>
    <s v="3837022"/>
    <s v="natalia.ruiz@fla.com.co"/>
    <m/>
    <m/>
    <m/>
    <m/>
    <m/>
    <m/>
    <m/>
    <m/>
    <m/>
    <m/>
    <m/>
    <x v="1"/>
    <m/>
    <m/>
    <m/>
    <s v="JORGE HUMBERTO BAENA D"/>
    <s v="Tipo C:  Supervisión"/>
    <s v="Tecnica, Administrativa, Financiera."/>
  </r>
  <r>
    <x v="3"/>
    <n v="15121520"/>
    <s v="SUMINISTRAR ACEITES, GRASAS Y LUBRICANTES"/>
    <s v="MARZO  "/>
    <s v="7 meses"/>
    <s v="Mínima Cuantía"/>
    <s v="Recursos propios"/>
    <n v="15000000"/>
    <n v="15000000"/>
    <s v="NO"/>
    <s v="N/A"/>
    <s v="Natalia Ruiz Lozano"/>
    <s v="Lider Gestor Contratacion"/>
    <s v="3837022"/>
    <s v="natalia.ruiz@fla.com.co"/>
    <m/>
    <m/>
    <m/>
    <m/>
    <m/>
    <m/>
    <m/>
    <m/>
    <m/>
    <m/>
    <m/>
    <x v="1"/>
    <m/>
    <m/>
    <m/>
    <s v="JORGE HUMBERTO BAENA D"/>
    <s v="Tipo C:  Supervisión"/>
    <s v="Tecnica, Administrativa, Financiera."/>
  </r>
  <r>
    <x v="3"/>
    <n v="15121517"/>
    <s v="SUMINISTRAR JABÓN LUBRICANTES PARA CADENAS"/>
    <s v="ABRIL  "/>
    <s v="6 meses"/>
    <s v="Mínima Cuantía"/>
    <s v="Recursos propios"/>
    <n v="25000000"/>
    <n v="25000000"/>
    <s v="NO"/>
    <s v="N/A"/>
    <s v="Natalia Ruiz Lozano"/>
    <s v="Lider Gestor Contratacion"/>
    <s v="3837022"/>
    <s v="natalia.ruiz@fla.com.co"/>
    <m/>
    <m/>
    <m/>
    <m/>
    <m/>
    <m/>
    <m/>
    <m/>
    <m/>
    <m/>
    <m/>
    <x v="1"/>
    <m/>
    <m/>
    <m/>
    <s v="JORGE HUMBERTO BAENA D"/>
    <s v="Tipo C:  Supervisión"/>
    <s v="Tecnica, Administrativa, Financiera."/>
  </r>
  <r>
    <x v="3"/>
    <n v="40161804"/>
    <s v="SUMINSTRAR FILTROS (TALEGO, CARTUCHOS, ENTRE OTROS)"/>
    <s v="MAYO  "/>
    <s v="6 meses"/>
    <s v="Mínima Cuantía"/>
    <s v="Recursos propios"/>
    <n v="25000000"/>
    <n v="25000000"/>
    <s v="NO"/>
    <s v="N/A"/>
    <s v="Natalia Ruiz Lozano"/>
    <s v="Lider Gestor Contratacion"/>
    <s v="3837022"/>
    <s v="natalia.ruiz@fla.com.co"/>
    <m/>
    <m/>
    <m/>
    <m/>
    <m/>
    <m/>
    <m/>
    <m/>
    <m/>
    <m/>
    <m/>
    <x v="1"/>
    <m/>
    <m/>
    <m/>
    <s v="JORGE HUMBERTO BAENA D"/>
    <s v="Tipo C:  Supervisión"/>
    <s v="Tecnica, Administrativa, Financiera."/>
  </r>
  <r>
    <x v="3"/>
    <n v="24111800"/>
    <s v="PRESTAR SERVICIO DE MANTENIMIENTO PREVENTIVO Y CORRECTIVO A LOS TANQUES DE ALMACENAMIENTO DE ALCOHOL"/>
    <s v="JUNIO  "/>
    <s v="4 MESES"/>
    <s v="Selección Abreviada - Menor Cuantía"/>
    <s v="Recursos propios"/>
    <n v="240000000"/>
    <n v="240000000"/>
    <s v="NO"/>
    <s v="N/A"/>
    <s v="Natalia Ruiz Lozano"/>
    <s v="Lider Gestor Contratacion"/>
    <s v="3837022"/>
    <s v="natalia.ruiz@fla.com.co"/>
    <m/>
    <m/>
    <m/>
    <m/>
    <m/>
    <m/>
    <m/>
    <m/>
    <m/>
    <m/>
    <m/>
    <x v="1"/>
    <m/>
    <m/>
    <m/>
    <s v="JORGE HUMBERTO BAENA D"/>
    <s v="Tipo C:  Supervisión"/>
    <s v="Tecnica, Administrativa, Financiera."/>
  </r>
  <r>
    <x v="3"/>
    <n v="15111507"/>
    <s v="SUMINISTRO DE GASES INDUSTRIALES PARA PROCESOS DE OXICORTE Y ENVASADO DE LA FLA"/>
    <s v="Febrero"/>
    <s v="9 MESES"/>
    <s v="Mínima Cuantía"/>
    <s v="Recursos propios"/>
    <n v="15000000"/>
    <n v="15000000"/>
    <s v="NO"/>
    <s v="N/A"/>
    <s v="Natalia Ruiz Lozano"/>
    <s v="Lider Gestor Contratacion"/>
    <s v="3837022"/>
    <s v="natalia.ruiz@fla.com.co"/>
    <m/>
    <m/>
    <m/>
    <m/>
    <m/>
    <m/>
    <m/>
    <m/>
    <m/>
    <m/>
    <m/>
    <x v="1"/>
    <m/>
    <m/>
    <m/>
    <s v="JORGE HUMBERTO BAENA D"/>
    <s v="Tipo C:  Supervisión"/>
    <s v="Tecnica, Administrativa, Financiera."/>
  </r>
  <r>
    <x v="3"/>
    <n v="72151001"/>
    <s v="PRESTAR SERVICIO DE MANTENIMIENTO CORRECTIVO LINEA DE ENVASADO 3  "/>
    <s v="MARZO  "/>
    <s v="7 meses"/>
    <s v="Contratación Directa - No pluralidad de oferentes"/>
    <s v="Recursos propios"/>
    <n v="1170000000"/>
    <n v="1170000000"/>
    <s v="NO"/>
    <s v="N/A"/>
    <s v="Natalia Ruiz Lozano"/>
    <s v="Lider Gestor Contratacion"/>
    <s v="3837022"/>
    <s v="natalia.ruiz@fla.com.co"/>
    <m/>
    <m/>
    <m/>
    <m/>
    <m/>
    <m/>
    <m/>
    <m/>
    <m/>
    <m/>
    <m/>
    <x v="1"/>
    <m/>
    <m/>
    <m/>
    <s v="JUAN ESTEBAN JARAMILLO R"/>
    <s v="Tipo C:  Supervisión"/>
    <s v="Tecnica, Administrativa, Financiera."/>
  </r>
  <r>
    <x v="3"/>
    <n v="31201610"/>
    <s v="SUMINISTRAR PEGANTE TIPO HOT MELT "/>
    <s v="Febrero"/>
    <s v="8 meses"/>
    <s v="Selección Abreviada - Subasta Inversa"/>
    <s v="Recursos propios"/>
    <n v="239161568.10602492"/>
    <n v="239161568.10602492"/>
    <s v="NO"/>
    <s v="N/A"/>
    <s v="Natalia Ruiz Lozano"/>
    <s v="Lider Gestor Contratacion"/>
    <s v="3837022"/>
    <s v="natalia.ruiz@fla.com.co"/>
    <m/>
    <m/>
    <m/>
    <m/>
    <m/>
    <m/>
    <n v="6377"/>
    <n v="16188"/>
    <m/>
    <m/>
    <m/>
    <x v="0"/>
    <m/>
    <m/>
    <m/>
    <s v="JUAN FRANCISCO ACEVEDO M."/>
    <s v="Tipo C:  Supervisión"/>
    <s v="Tecnica, Administrativa, Financiera."/>
  </r>
  <r>
    <x v="3"/>
    <s v="12171703 &quot;;&quot; 47131800"/>
    <s v="SUMINISTRAR TINTAS CON SUS ADITIVOS Y LIMPIADORES Y REPUESTOS NECESARIOS PARA MARCACIÓN DE PRODUCTOS DE LA FLA.   PARA EL MANTENIMIENTO DE LOS EQUIPOS DE IMPRESIÓN VIDEOJET"/>
    <s v="Febrero"/>
    <s v="8 meses"/>
    <s v="Contratación Directa - No pluralidad de oferentes"/>
    <s v="Recursos propios"/>
    <n v="149828995.02461755"/>
    <n v="204528087"/>
    <s v="NO"/>
    <s v="N/A"/>
    <s v="Natalia Ruiz Lozano"/>
    <s v="Lider Gestor Contratacion"/>
    <s v="3837022"/>
    <s v="natalia.ruiz@fla.com.co"/>
    <m/>
    <m/>
    <m/>
    <m/>
    <m/>
    <m/>
    <m/>
    <n v="16394"/>
    <m/>
    <m/>
    <m/>
    <x v="1"/>
    <m/>
    <m/>
    <m/>
    <s v="JUAN FRANCISCO ACEVEDO M."/>
    <s v="Tipo C:  Supervisión"/>
    <s v="Tecnica, Administrativa, Financiera."/>
  </r>
  <r>
    <x v="3"/>
    <n v="47132101"/>
    <s v="SUMINISTRAR ELEMENTOS E INSUMOS INDUSTRIALES PARA PLAN DE ASEO Y LIMPIEZA PLANTA DE PRODUCCIÓN"/>
    <s v="ABRIL  "/>
    <s v="9 MESES"/>
    <s v="Mínima Cuantía"/>
    <s v="Recursos propios"/>
    <n v="15000000"/>
    <n v="15000000"/>
    <s v="NO"/>
    <s v="N/A"/>
    <s v="Natalia Ruiz Lozano"/>
    <s v="Lider Gestor Contratacion"/>
    <s v="3837022"/>
    <s v="natalia.ruiz@fla.com.co"/>
    <m/>
    <m/>
    <m/>
    <m/>
    <m/>
    <m/>
    <m/>
    <m/>
    <m/>
    <m/>
    <m/>
    <x v="1"/>
    <m/>
    <m/>
    <m/>
    <s v="JUAN FRANCISCO ACEVEDO M."/>
    <s v="Tipo C:  Supervisión"/>
    <s v="Tecnica, Administrativa, Financiera."/>
  </r>
  <r>
    <x v="3"/>
    <n v="41104207"/>
    <s v="PRESTAR SERVICIO DE CARACTERIZACIÓN AL VERTIMIENTO DE LAS AGUAS RESIDUALES INDUSTRIALES COMBINADAS DE LA FLA AL SISTEMA COLECTOR DE EPM"/>
    <s v="JUNIO  "/>
    <s v="6 meses"/>
    <s v="Mínima Cuantía"/>
    <s v="Recursos propios"/>
    <n v="10000000"/>
    <n v="10000000"/>
    <s v="NO"/>
    <s v="N/A"/>
    <s v="Natalia Ruiz Lozano"/>
    <s v="Lider Gestor Contratacion"/>
    <s v="3837022"/>
    <s v="natalia.ruiz@fla.com.co"/>
    <m/>
    <m/>
    <m/>
    <m/>
    <m/>
    <m/>
    <m/>
    <m/>
    <m/>
    <m/>
    <m/>
    <x v="1"/>
    <m/>
    <m/>
    <m/>
    <s v="ROMAN GOMEZ V"/>
    <s v="Tipo C:  Supervisión"/>
    <s v="Tecnica, Administrativa, Financiera."/>
  </r>
  <r>
    <x v="3"/>
    <n v="73152101"/>
    <s v="PRESTAR SERVICIO DE MANTENIMIENTO CORRECTIVO Y PREVENTIVO INCLUYE REPUESTOS TETRAPAK"/>
    <s v="ENERO  "/>
    <s v="9 MESES"/>
    <s v="Contratación Directa - No pluralidad de oferentes"/>
    <s v="Recursos propios"/>
    <n v="660000000"/>
    <n v="872782557"/>
    <s v="NO"/>
    <s v="N/A"/>
    <s v="Natalia Ruiz Lozano"/>
    <s v="Lider Gestor Contratacion"/>
    <s v="3837022"/>
    <s v="natalia.ruiz@fla.com.co"/>
    <m/>
    <m/>
    <m/>
    <m/>
    <m/>
    <m/>
    <m/>
    <n v="16443"/>
    <m/>
    <m/>
    <m/>
    <x v="1"/>
    <m/>
    <m/>
    <m/>
    <s v="SERGIO ARBOLEDA B"/>
    <s v="Tipo C:  Supervisión"/>
    <s v="Tecnica, Administrativa, Financiera."/>
  </r>
  <r>
    <x v="3"/>
    <n v="31201610"/>
    <s v="SUMINISTRO DE REPUESTOS PARA EQUIPOS DE APLICACIÓN PEGANTE CAJAS"/>
    <s v="ABRIL  "/>
    <s v="8 meses"/>
    <s v="Mínima Cuantía"/>
    <s v="Recursos propios"/>
    <n v="15000000"/>
    <n v="15000000"/>
    <s v="NO"/>
    <s v="N/A"/>
    <s v="Natalia Ruiz Lozano"/>
    <s v="Lider Gestor Contratacion"/>
    <s v="3837022"/>
    <s v="natalia.ruiz@fla.com.co"/>
    <m/>
    <m/>
    <m/>
    <m/>
    <m/>
    <m/>
    <m/>
    <m/>
    <m/>
    <m/>
    <m/>
    <x v="1"/>
    <m/>
    <m/>
    <m/>
    <s v="SERGIO ARBOLEDA B"/>
    <s v="Tipo C:  Supervisión"/>
    <s v="Tecnica, Administrativa, Financiera."/>
  </r>
  <r>
    <x v="3"/>
    <s v="26121600; "/>
    <s v="SUMINISTRAR REPUESTOS PARA PARTES NEUMATICAS LINEAS DE ENVASADO DE LA FLA."/>
    <s v="ABRIL  "/>
    <s v="8 meses"/>
    <s v="Mínima Cuantía"/>
    <s v="Recursos propios"/>
    <n v="50000000"/>
    <n v="50000000"/>
    <s v="NO"/>
    <s v="N/A"/>
    <s v="Natalia Ruiz Lozano"/>
    <s v="Lider Gestor Contratacion"/>
    <s v="3837022"/>
    <s v="natalia.ruiz@fla.com.co"/>
    <m/>
    <m/>
    <m/>
    <m/>
    <m/>
    <m/>
    <m/>
    <m/>
    <m/>
    <m/>
    <m/>
    <x v="1"/>
    <m/>
    <m/>
    <m/>
    <s v="SERGIO ARBOLEDA B"/>
    <s v="Tipo C:  Supervisión"/>
    <s v="Tecnica, Administrativa, Financiera."/>
  </r>
  <r>
    <x v="3"/>
    <n v="72151001"/>
    <s v="COMPRAR LOS ELEMENTOS NECESARIOS PARA REALIZAR MANTENIMIENTOS PREVENTIVOS Y CORRECTIVOS DE LA INSTRUMENTACION DE LAS CALDERAS"/>
    <s v="JULIO  "/>
    <s v="5 meses"/>
    <s v="Selección Abreviada - Subasta Inversa"/>
    <s v="Recursos propios"/>
    <n v="80000000"/>
    <n v="80000000"/>
    <s v="NO"/>
    <s v="N/A"/>
    <s v="Natalia Ruiz Lozano"/>
    <s v="Lider Gestor Contratacion"/>
    <s v="3837022"/>
    <s v="natalia.ruiz@fla.com.co"/>
    <m/>
    <m/>
    <m/>
    <m/>
    <m/>
    <m/>
    <m/>
    <m/>
    <m/>
    <m/>
    <m/>
    <x v="1"/>
    <m/>
    <m/>
    <m/>
    <s v="SERGIO ARBOLEDA B"/>
    <s v="Tipo C:  Supervisión"/>
    <s v="Tecnica, Administrativa, Financiera."/>
  </r>
  <r>
    <x v="3"/>
    <n v="72151001"/>
    <s v="SERVICIO DE REPOSICIÓN DE INSTRUMENTACIÓN TORRE DESTILACIÓN"/>
    <s v="JULIO  "/>
    <s v="5 meses"/>
    <s v="Selección Abreviada - Menor Cuantía"/>
    <s v="Recursos propios"/>
    <n v="675000000"/>
    <n v="675000000"/>
    <s v="NO"/>
    <s v="N/A"/>
    <s v="Natalia Ruiz Lozano"/>
    <s v="Lider Gestor Contratacion"/>
    <s v="3837022"/>
    <s v="natalia.ruiz@fla.com.co"/>
    <m/>
    <m/>
    <m/>
    <m/>
    <m/>
    <m/>
    <m/>
    <m/>
    <m/>
    <m/>
    <m/>
    <x v="1"/>
    <m/>
    <m/>
    <m/>
    <s v="SERGIO ARBOLEDA B"/>
    <s v="Tipo C:  Supervisión"/>
    <s v="Tecnica, Administrativa, Financiera."/>
  </r>
  <r>
    <x v="3"/>
    <s v="40141600  40171500"/>
    <s v="SUMINISTRAR TUBERÍAS, VÁLVULAS, ACCESORIOS PARA LOS PROCESOS DE LA FLA."/>
    <s v="ABRIL  "/>
    <s v="8 meses"/>
    <s v="Mínima Cuantía"/>
    <s v="Recursos propios"/>
    <n v="60000000"/>
    <n v="60000000"/>
    <s v="NO"/>
    <s v="N/A"/>
    <s v="Natalia Ruiz Lozano"/>
    <s v="Lider Gestor Contratacion"/>
    <s v="3837022"/>
    <s v="natalia.ruiz@fla.com.co"/>
    <m/>
    <m/>
    <m/>
    <m/>
    <m/>
    <m/>
    <m/>
    <m/>
    <m/>
    <m/>
    <m/>
    <x v="1"/>
    <m/>
    <m/>
    <m/>
    <s v="URIEL LAVERDE AGUILAR"/>
    <s v="Tipo C:  Supervisión"/>
    <s v="Tecnica, Administrativa, Financiera."/>
  </r>
  <r>
    <x v="3"/>
    <n v="73152101"/>
    <s v="PRESTAR SERVICIO DE MANTENIMIENTO PREVENTIVO INCLUIDO REPUESTOS CONSUMIBLES PARA LOS EQUIPOS DEL SISTEMA DE AIRE COMPRIMIDO ATLAS COPCO "/>
    <s v="MAYO  "/>
    <s v="7 meses"/>
    <s v="Mínima Cuantía"/>
    <s v="Recursos propios"/>
    <n v="55000000"/>
    <n v="55000000"/>
    <s v="NO"/>
    <s v="N/A"/>
    <s v="Natalia Ruiz Lozano"/>
    <s v="Lider Gestor Contratacion"/>
    <s v="3837022"/>
    <s v="natalia.ruiz@fla.com.co"/>
    <m/>
    <m/>
    <m/>
    <m/>
    <m/>
    <m/>
    <m/>
    <m/>
    <m/>
    <m/>
    <m/>
    <x v="1"/>
    <m/>
    <m/>
    <m/>
    <s v="URIEL LAVERDE AGUILAR"/>
    <s v="Tipo C:  Supervisión"/>
    <s v="Tecnica, Administrativa, Financiera."/>
  </r>
  <r>
    <x v="3"/>
    <n v="73152101"/>
    <s v="PRESTAR SERVICIO DE MANTENIMIENTO PREVENTIVO Y CORRECTIVO INCLUIDO REPUESTOS SISTEMA DE AIRE COMPRIMIDO KAESER"/>
    <s v="MAYO  "/>
    <s v="6 meses"/>
    <s v="Contratación Directa - No pluralidad de oferentes"/>
    <s v="Recursos propios"/>
    <n v="55000000"/>
    <n v="55000000"/>
    <s v="NO"/>
    <s v="N/A"/>
    <s v="Natalia Ruiz Lozano"/>
    <s v="Lider Gestor Contratacion"/>
    <s v="3837022"/>
    <s v="natalia.ruiz@fla.com.co"/>
    <m/>
    <m/>
    <m/>
    <m/>
    <m/>
    <m/>
    <m/>
    <m/>
    <m/>
    <m/>
    <m/>
    <x v="1"/>
    <m/>
    <m/>
    <m/>
    <s v="URIEL LAVERDE AGUILAR"/>
    <s v="Tipo C:  Supervisión"/>
    <s v="Tecnica, Administrativa, Financiera."/>
  </r>
  <r>
    <x v="3"/>
    <s v="12152300; 13101500"/>
    <s v="SUMINISTRAR RODAMIENTOS Y RETENEDORES Y SELLOS PARA LA FLA."/>
    <s v="ABRIL  "/>
    <s v="5 meses"/>
    <s v="Mínima Cuantía"/>
    <s v="Recursos propios"/>
    <n v="35000000"/>
    <n v="35000000"/>
    <s v="NO"/>
    <s v="N/A"/>
    <s v="Natalia Ruiz Lozano"/>
    <s v="Lider Gestor Contratacion"/>
    <s v="3837022"/>
    <s v="natalia.ruiz@fla.com.co"/>
    <m/>
    <m/>
    <m/>
    <m/>
    <m/>
    <m/>
    <m/>
    <m/>
    <m/>
    <m/>
    <m/>
    <x v="1"/>
    <m/>
    <m/>
    <m/>
    <s v="URIEL LAVERDE AGUILAR"/>
    <s v="Tipo C:  Supervisión"/>
    <s v="Tecnica, Administrativa, Financiera."/>
  </r>
  <r>
    <x v="3"/>
    <n v="15121500"/>
    <s v="SUMINISTRAR INSUMOS Y MATERIALES CONSUMIBLES PARA MANTENIMIENTO (GASES,SOLDADURA, LUBRICANTES EN AEROSOL, SILICONA, PEGANTES ENTRE OTROS)"/>
    <s v="Febrero"/>
    <s v="5 meses"/>
    <s v="Mínima Cuantía"/>
    <s v="Recursos propios"/>
    <n v="40000000"/>
    <n v="40000000"/>
    <s v="NO"/>
    <s v="N/A"/>
    <s v="Natalia Ruiz Lozano"/>
    <s v="Lider Gestor Contratacion"/>
    <s v="3837022"/>
    <s v="natalia.ruiz@fla.com.co"/>
    <m/>
    <m/>
    <m/>
    <m/>
    <m/>
    <m/>
    <m/>
    <m/>
    <m/>
    <m/>
    <m/>
    <x v="1"/>
    <m/>
    <m/>
    <m/>
    <s v="URIEL LAVERDE AGUILAR"/>
    <s v="Tipo C:  Supervisión"/>
    <s v="Tecnica, Administrativa, Financiera."/>
  </r>
  <r>
    <x v="3"/>
    <n v="73152101"/>
    <s v="PRESTAR SERVICIO DE MANTENIMIENTO PREVENTIVO Y CORRECTIVO INCLUIDO INSUMOS Y REPUESTOS DE MONTACARGAS "/>
    <s v="ENERO  "/>
    <s v="5 meses"/>
    <s v="Selección Abreviada - Subasta Inversa"/>
    <s v="Recursos propios"/>
    <n v="304000000"/>
    <n v="304000000"/>
    <s v="NO"/>
    <s v="N/A"/>
    <s v="Natalia Ruiz Lozano"/>
    <s v="Lider Gestor Contratacion"/>
    <s v="3837022"/>
    <s v="natalia.ruiz@fla.com.co"/>
    <m/>
    <m/>
    <m/>
    <m/>
    <m/>
    <m/>
    <m/>
    <m/>
    <m/>
    <m/>
    <m/>
    <x v="1"/>
    <m/>
    <m/>
    <m/>
    <s v="URIEL LAVERDE AGUILAR"/>
    <s v="Tipo C:  Supervisión"/>
    <s v="Tecnica, Administrativa, Financiera."/>
  </r>
  <r>
    <x v="3"/>
    <n v="73152101"/>
    <s v="PRESTAR SERVICIO DE MANTENIMIENTO DE CALDERAS"/>
    <s v="JULIO  "/>
    <s v="5 meses"/>
    <s v="Selección Abreviada - Menor Cuantía"/>
    <s v="Recursos propios"/>
    <n v="210000000"/>
    <n v="210000000"/>
    <s v="NO"/>
    <s v="N/A"/>
    <s v="Natalia Ruiz Lozano"/>
    <s v="Lider Gestor Contratacion"/>
    <s v="3837022"/>
    <s v="natalia.ruiz@fla.com.co"/>
    <m/>
    <m/>
    <m/>
    <m/>
    <m/>
    <m/>
    <m/>
    <m/>
    <m/>
    <m/>
    <m/>
    <x v="1"/>
    <m/>
    <m/>
    <m/>
    <s v="URIEL LAVERDE AGUILAR"/>
    <s v="Tipo C:  Supervisión"/>
    <s v="Tecnica, Administrativa, Financiera."/>
  </r>
  <r>
    <x v="3"/>
    <n v="72151001"/>
    <s v="PRESTAR SERVICIO DE MANTENIMIENTO COLUMNA V4 INCLUYENDO REPOSICIÓN DEL AISLAMIENTO TÉRMICO"/>
    <s v="JULIO  "/>
    <s v="3 meses"/>
    <s v="Selección Abreviada - Menor Cuantía"/>
    <s v="Recursos propios"/>
    <n v="150000000"/>
    <n v="150000000"/>
    <s v="NO"/>
    <s v="N/A"/>
    <s v="Natalia Ruiz Lozano"/>
    <s v="Lider Gestor Contratacion"/>
    <s v="3837022"/>
    <s v="natalia.ruiz@fla.com.co"/>
    <m/>
    <m/>
    <m/>
    <m/>
    <m/>
    <m/>
    <m/>
    <m/>
    <m/>
    <m/>
    <m/>
    <x v="1"/>
    <m/>
    <m/>
    <m/>
    <s v="URIEL LAVERDE AGUILAR"/>
    <s v="Tipo C:  Supervisión"/>
    <s v="Tecnica, Administrativa, Financiera."/>
  </r>
  <r>
    <x v="3"/>
    <n v="73152101"/>
    <s v="SUMINISTRO DE ACIDO OXALICO"/>
    <s v="JULIO  "/>
    <s v="4 MESES"/>
    <s v="Mínima Cuantía"/>
    <s v="Recursos propios"/>
    <n v="1910414.4812799997"/>
    <n v="1910414.4812799997"/>
    <s v="NO"/>
    <s v="N/A"/>
    <s v="Natalia Ruiz Lozano"/>
    <s v="Lider Gestor Contratacion"/>
    <s v="3837022"/>
    <s v="natalia.ruiz@fla.com.co"/>
    <m/>
    <m/>
    <m/>
    <m/>
    <m/>
    <m/>
    <m/>
    <m/>
    <m/>
    <m/>
    <m/>
    <x v="1"/>
    <m/>
    <m/>
    <m/>
    <s v="GUSTAVO CADAVID W"/>
    <s v="Tipo C:  Supervisión"/>
    <s v="Tecnica, Administrativa, Financiera."/>
  </r>
  <r>
    <x v="3"/>
    <n v="73152101"/>
    <s v="SUMINISTRO DE FOSFATO TRISÓDICO"/>
    <s v="JULIO  "/>
    <s v="4 MESES"/>
    <s v="Mínima Cuantía"/>
    <s v="Recursos propios"/>
    <n v="5649310.4900657134"/>
    <n v="5649310.4900657134"/>
    <s v="NO"/>
    <s v="N/A"/>
    <s v="Natalia Ruiz Lozano"/>
    <s v="Lider Gestor Contratacion"/>
    <s v="3837022"/>
    <s v="natalia.ruiz@fla.com.co"/>
    <m/>
    <m/>
    <m/>
    <m/>
    <m/>
    <m/>
    <m/>
    <m/>
    <m/>
    <m/>
    <m/>
    <x v="1"/>
    <m/>
    <m/>
    <m/>
    <s v="GUSTAVO CADAVID W"/>
    <s v="Tipo C:  Supervisión"/>
    <s v="Tecnica, Administrativa, Financiera."/>
  </r>
  <r>
    <x v="3"/>
    <n v="73152101"/>
    <s v="SUMINISTRO DE HIPOCLORITO DE CALCIO"/>
    <s v="JULIO  "/>
    <s v="4 MESES"/>
    <s v="Mínima Cuantía"/>
    <s v="Recursos propios"/>
    <n v="1976489.2588800001"/>
    <n v="1976489.2588800001"/>
    <s v="NO"/>
    <s v="N/A"/>
    <s v="Natalia Ruiz Lozano"/>
    <s v="Lider Gestor Contratacion"/>
    <s v="3837022"/>
    <s v="natalia.ruiz@fla.com.co"/>
    <m/>
    <m/>
    <m/>
    <m/>
    <m/>
    <m/>
    <m/>
    <m/>
    <m/>
    <m/>
    <m/>
    <x v="1"/>
    <m/>
    <m/>
    <m/>
    <s v="GUSTAVO CADAVID W"/>
    <s v="Tipo C:  Supervisión"/>
    <s v="Tecnica, Administrativa, Financiera."/>
  </r>
  <r>
    <x v="3"/>
    <n v="12352316"/>
    <s v="SUMINISTRAR SODA CÁUSTICA LIQUIDA"/>
    <s v="JULIO  "/>
    <s v="3 meses"/>
    <s v="Selección Abreviada - Subasta Inversa"/>
    <s v="Recursos propios"/>
    <n v="232859533.32756642"/>
    <n v="232859533.32756642"/>
    <s v="NO"/>
    <s v="N/A"/>
    <s v="Natalia Ruiz Lozano"/>
    <s v="Lider Gestor Contratacion"/>
    <s v="3837022"/>
    <s v="natalia.ruiz@fla.com.co"/>
    <m/>
    <m/>
    <m/>
    <m/>
    <m/>
    <m/>
    <m/>
    <m/>
    <m/>
    <m/>
    <m/>
    <x v="1"/>
    <m/>
    <m/>
    <m/>
    <s v="GUSTAVO CADAVID W"/>
    <s v="Tipo C:  Supervisión"/>
    <s v="Tecnica, Administrativa, Financiera."/>
  </r>
  <r>
    <x v="3"/>
    <n v="73152101"/>
    <s v="SUMINISTRO DE SULFITO DE SODIO"/>
    <s v="JULIO  "/>
    <s v="4 MESES"/>
    <s v="Mínima Cuantía"/>
    <s v="Recursos propios"/>
    <n v="8573214.9969915431"/>
    <n v="8573214.9969915431"/>
    <s v="NO"/>
    <s v="N/A"/>
    <s v="Natalia Ruiz Lozano"/>
    <s v="Lider Gestor Contratacion"/>
    <s v="3837022"/>
    <s v="natalia.ruiz@fla.com.co"/>
    <m/>
    <m/>
    <m/>
    <m/>
    <m/>
    <m/>
    <m/>
    <m/>
    <m/>
    <m/>
    <m/>
    <x v="1"/>
    <m/>
    <m/>
    <m/>
    <s v="GUSTAVO CADAVID W"/>
    <s v="Tipo C:  Supervisión"/>
    <s v="Tecnica, Administrativa, Financiera."/>
  </r>
  <r>
    <x v="3"/>
    <n v="12352302"/>
    <s v="SUMINISTRO DE SAL INDUSTRIAL P/REGENERACION DE RESINAS"/>
    <s v="JULIO  "/>
    <s v="4 MESES"/>
    <s v="Mínima Cuantía"/>
    <s v="Recursos propios"/>
    <n v="2625318.9649028564"/>
    <n v="2625318.9649028564"/>
    <s v="NO"/>
    <s v="N/A"/>
    <s v="Natalia Ruiz Lozano"/>
    <s v="Lider Gestor Contratacion"/>
    <s v="3837022"/>
    <s v="natalia.ruiz@fla.com.co"/>
    <m/>
    <m/>
    <m/>
    <m/>
    <m/>
    <m/>
    <m/>
    <m/>
    <m/>
    <m/>
    <m/>
    <x v="1"/>
    <m/>
    <m/>
    <m/>
    <s v="GUSTAVO CADAVID W"/>
    <s v="Tipo C:  Supervisión"/>
    <s v="Tecnica, Administrativa, Financiera."/>
  </r>
  <r>
    <x v="3"/>
    <n v="80101601"/>
    <s v="MEJORAMIENTO Y MODERNIZACIÓN DE LOS PROCESOS  ADMINISTRATIVOS Y PRODUCTIVOS DE LA FLA"/>
    <s v="MAYO"/>
    <s v="6 meses"/>
    <s v="Licitación Pública"/>
    <s v="Recursos propios"/>
    <n v="915265100"/>
    <n v="915265100"/>
    <s v="NO"/>
    <s v="N/A"/>
    <s v="Natalia Ruiz Lozano"/>
    <s v="Lider Gestor Contratacion"/>
    <s v="3837022"/>
    <s v="natalia.ruiz@fla.com.co"/>
    <m/>
    <m/>
    <m/>
    <m/>
    <m/>
    <m/>
    <m/>
    <m/>
    <m/>
    <m/>
    <m/>
    <x v="1"/>
    <m/>
    <m/>
    <m/>
    <s v="JUAN ESTEBAN JARAMILLO R"/>
    <s v="Tipo C:  Supervisión"/>
    <s v="Tecnica, Administrativa, Financiera."/>
  </r>
  <r>
    <x v="3"/>
    <s v="41115400 / 41115407"/>
    <s v="COMPRA UN SISTEMA DE ESPECTROMETRÍA DE ABSORCIÓN ATÓMICA DE LLAMA PARA LA FLA."/>
    <s v="MAYO"/>
    <s v="3 meses"/>
    <s v="Selección Abreviada - Menor Cuantía"/>
    <s v="Recursos propios"/>
    <n v="250000000"/>
    <n v="250000000"/>
    <s v="NO"/>
    <s v="N/A"/>
    <s v="Natalia Ruiz Lozano"/>
    <s v="Lider Gestor Contratacion"/>
    <s v="3837022"/>
    <s v="natalia.ruiz@fla.com.co"/>
    <m/>
    <m/>
    <m/>
    <m/>
    <m/>
    <m/>
    <m/>
    <m/>
    <m/>
    <m/>
    <m/>
    <x v="1"/>
    <m/>
    <m/>
    <m/>
    <s v="ANDRES FELIPE RESTREPO A."/>
    <s v="Tipo C:  Supervisión"/>
    <s v="Tecnica, Administrativa, Financiera."/>
  </r>
  <r>
    <x v="3"/>
    <n v="43231507"/>
    <s v="COMPRA DE UN SOFTWARE PARA ADMINISTRAR Y CONTROLAR LAS MUESTRAS Y TIEMPO DE PROCESAMIENTO DE LAS MISMAS EN LA OFICINA DE LABORATORIO"/>
    <s v="ABRIL  "/>
    <s v="MESES"/>
    <s v="Selección Abreviada - Menor Cuantía"/>
    <s v="Recursos propios"/>
    <n v="200000000"/>
    <n v="200000000"/>
    <s v="NO"/>
    <s v="N/A"/>
    <s v="Natalia Ruiz Lozano"/>
    <s v="Lider Gestor Contratacion"/>
    <s v="3837022"/>
    <s v="natalia.ruiz@fla.com.co"/>
    <m/>
    <m/>
    <m/>
    <m/>
    <m/>
    <m/>
    <m/>
    <m/>
    <m/>
    <m/>
    <m/>
    <x v="1"/>
    <m/>
    <m/>
    <m/>
    <s v="ANDRES FELIPE RESTREPO A."/>
    <s v="Tipo C:  Supervisión"/>
    <s v="Tecnica, Administrativa, Financiera."/>
  </r>
  <r>
    <x v="3"/>
    <n v="24101600"/>
    <s v="SUMINISTRO DE ESTANTERIAS PARA PLANTA DE ENVASADO"/>
    <s v="JULIO  "/>
    <s v="4 MESES"/>
    <s v="Selección Abreviada - Subasta Inversa"/>
    <s v="Recursos propios"/>
    <n v="200000000"/>
    <n v="200000000"/>
    <s v="NO"/>
    <s v="N/A"/>
    <s v="Natalia Ruiz Lozano"/>
    <s v="Lider Gestor Contratacion"/>
    <s v="3837022"/>
    <s v="natalia.ruiz@fla.com.co"/>
    <m/>
    <m/>
    <m/>
    <m/>
    <m/>
    <m/>
    <m/>
    <m/>
    <m/>
    <m/>
    <m/>
    <x v="1"/>
    <m/>
    <m/>
    <m/>
    <s v="JORGE HUMBERTO BAENA D"/>
    <s v="Tipo C:  Supervisión"/>
    <s v="Tecnica, Administrativa, Financiera."/>
  </r>
  <r>
    <x v="3"/>
    <n v="24101600"/>
    <s v="COMPRA DE SECADORES DE MANO PARA EL ÁREA DE ENVASADORA"/>
    <s v="Febrero"/>
    <s v="3 meses"/>
    <s v="Mínima Cuantía"/>
    <s v="Recursos propios"/>
    <n v="5000000"/>
    <n v="5000000"/>
    <s v="NO"/>
    <s v="N/A"/>
    <s v="Natalia Ruiz Lozano"/>
    <s v="Lider Gestor Contratacion"/>
    <s v="3837022"/>
    <s v="natalia.ruiz@fla.com.co"/>
    <m/>
    <m/>
    <m/>
    <m/>
    <m/>
    <m/>
    <m/>
    <m/>
    <m/>
    <m/>
    <m/>
    <x v="1"/>
    <m/>
    <m/>
    <m/>
    <s v="JUAN FRANCISCO ACEVEDO M."/>
    <s v="Tipo C:  Supervisión"/>
    <s v="Tecnica, Administrativa, Financiera."/>
  </r>
  <r>
    <x v="3"/>
    <n v="47121800"/>
    <s v="COMPRA DE DOS EQUIPOS DE VAPOR SATURADO PARA LIMPIEZA Y DESINFECCIÓN"/>
    <s v="Febrero"/>
    <s v="3 meses"/>
    <s v="Mínima Cuantía"/>
    <s v="Recursos propios"/>
    <n v="25000000"/>
    <n v="25000000"/>
    <s v="NO"/>
    <s v="N/A"/>
    <s v="Natalia Ruiz Lozano"/>
    <s v="Lider Gestor Contratacion"/>
    <s v="3837022"/>
    <s v="natalia.ruiz@fla.com.co"/>
    <m/>
    <m/>
    <m/>
    <m/>
    <m/>
    <m/>
    <m/>
    <m/>
    <m/>
    <m/>
    <m/>
    <x v="1"/>
    <m/>
    <m/>
    <m/>
    <s v="ANGELA ZAPATA O."/>
    <s v="Tipo C:  Supervisión"/>
    <s v="Tecnica, Administrativa, Financiera."/>
  </r>
  <r>
    <x v="3"/>
    <n v="23152200"/>
    <s v="SUMINISTRO DE ALMACENADORES DISPENSADORES DE ROLLO DE LAS ETIQUETADORAS."/>
    <s v="JULIO  "/>
    <s v="4 MESES"/>
    <s v="Selección Abreviada - Subasta Inversa"/>
    <s v="Recursos propios"/>
    <n v="250000000"/>
    <n v="250000000"/>
    <s v="NO"/>
    <s v="N/A"/>
    <s v="Natalia Ruiz Lozano"/>
    <s v="Lider Gestor Contratacion"/>
    <s v="3837022"/>
    <s v="natalia.ruiz@fla.com.co"/>
    <m/>
    <m/>
    <m/>
    <m/>
    <m/>
    <m/>
    <m/>
    <m/>
    <m/>
    <m/>
    <m/>
    <x v="1"/>
    <m/>
    <m/>
    <m/>
    <s v="JORGE HUMBERTO BAENA D"/>
    <s v="Tipo C:  Supervisión"/>
    <s v="Tecnica, Administrativa, Financiera."/>
  </r>
  <r>
    <x v="3"/>
    <n v="81101800"/>
    <s v="ASESORÍAS Y CONSULTORÍAS ESPECIFICAS EN TEMAS  DE INVESTIGACIÓN "/>
    <s v="MAYO"/>
    <s v="5 meses"/>
    <s v="Concurso de Méritos"/>
    <s v="Recursos propios"/>
    <n v="100000000"/>
    <n v="100000000"/>
    <s v="NO"/>
    <s v="N/A"/>
    <s v="Natalia Ruiz Lozano"/>
    <s v="Lider Gestor Contratacion"/>
    <s v="3837022"/>
    <s v="natalia.ruiz@fla.com.co"/>
    <m/>
    <m/>
    <m/>
    <m/>
    <m/>
    <m/>
    <m/>
    <m/>
    <m/>
    <m/>
    <m/>
    <x v="1"/>
    <m/>
    <m/>
    <m/>
    <s v="JUAN ESTEBAN JARAMILLO R"/>
    <s v="Tipo C:  Supervisión"/>
    <s v="Tecnica, Administrativa, Financiera."/>
  </r>
  <r>
    <x v="3"/>
    <n v="83101808"/>
    <s v="PRESTACION DE SERVICIOS DE ANALISIS DE RIESGO ELECTRICO"/>
    <s v="MAYO"/>
    <s v="5 meses"/>
    <s v="Mínima Cuantía"/>
    <s v="Recursos propios"/>
    <n v="65000000"/>
    <n v="65000000"/>
    <s v="NO"/>
    <s v="N/A"/>
    <s v="Natalia Ruiz Lozano"/>
    <s v="Lider Gestor Contratacion"/>
    <s v="3837022"/>
    <s v="natalia.ruiz@fla.com.co"/>
    <m/>
    <m/>
    <m/>
    <m/>
    <m/>
    <m/>
    <m/>
    <m/>
    <m/>
    <m/>
    <m/>
    <x v="1"/>
    <m/>
    <m/>
    <m/>
    <s v="FERNANDO GOMEZ O."/>
    <s v="Tipo C:  Supervisión"/>
    <s v="Tecnica, Administrativa, Financiera."/>
  </r>
  <r>
    <x v="3"/>
    <n v="32152002"/>
    <s v="SUMINISTRAR, INSTALAR Y PONER EN FUNCIONAMIENTO DOS SISTEMAS DE INSPECCIÓN DE NIVEL, TAPA Y ETIQUETA"/>
    <s v="JULIO  "/>
    <s v="4 MESES"/>
    <s v="Licitación Pública"/>
    <s v="Recursos propios"/>
    <n v="1200000000"/>
    <n v="1200000000"/>
    <s v="NO"/>
    <s v="N/A"/>
    <s v="Natalia Ruiz Lozano"/>
    <s v="Lider Gestor Contratacion"/>
    <s v="3837022"/>
    <s v="natalia.ruiz@fla.com.co"/>
    <m/>
    <m/>
    <m/>
    <m/>
    <m/>
    <m/>
    <m/>
    <m/>
    <m/>
    <m/>
    <m/>
    <x v="1"/>
    <m/>
    <m/>
    <m/>
    <s v="FERNANDO GOMEZ O."/>
    <s v="Tipo C:  Supervisión"/>
    <s v="Tecnica, Administrativa, Financiera."/>
  </r>
  <r>
    <x v="3"/>
    <s v="32152002, 24101600"/>
    <s v="SUMINISTRAR, INSTALAR Y PONER EN FUNCIONAMIENTO, UN SISTEMA DE REGISTRO Y PESAJE  DE PRODUCTO TERMINADO."/>
    <s v="JUNIO  "/>
    <s v="5 meses"/>
    <s v="Selección Abreviada - Menor Cuantía"/>
    <s v="Recursos propios"/>
    <n v="200000000"/>
    <n v="200000000"/>
    <s v="NO"/>
    <s v="N/A"/>
    <s v="Natalia Ruiz Lozano"/>
    <s v="Lider Gestor Contratacion"/>
    <s v="3837022"/>
    <s v="natalia.ruiz@fla.com.co"/>
    <m/>
    <m/>
    <m/>
    <m/>
    <m/>
    <m/>
    <m/>
    <m/>
    <m/>
    <m/>
    <m/>
    <x v="1"/>
    <m/>
    <m/>
    <m/>
    <s v="FERNANDO GOMEZ O."/>
    <s v="Tipo C:  Supervisión"/>
    <s v="Tecnica, Administrativa, Financiera."/>
  </r>
  <r>
    <x v="3"/>
    <n v="27113201"/>
    <s v="COMPRAR ELEMENTOS Y HERRAMIENTA NECESARIA PARA REALIZAR MANTENIMIENTO PREVENTIVO Y CORRECTIVO PARA EL TALLER DE INSTRUMENTACIÓN (CAMARA TERMICA, MARCACION DE NEUMATICA Y CONDUCTOS, TALADRO, MULTIMETROS, CORTATUBOS, PINZAS PARA PINES, MEDIDOR DE FLUJO DE AIRE, ETC. )"/>
    <s v="MAYO"/>
    <s v="7 meses"/>
    <s v="Mínima Cuantía"/>
    <s v="Recursos propios"/>
    <n v="30000000"/>
    <n v="30000000"/>
    <s v="NO"/>
    <s v="N/A"/>
    <s v="Natalia Ruiz Lozano"/>
    <s v="Lider Gestor Contratacion"/>
    <s v="3837022"/>
    <s v="natalia.ruiz@fla.com.co"/>
    <m/>
    <m/>
    <m/>
    <m/>
    <m/>
    <m/>
    <m/>
    <m/>
    <m/>
    <m/>
    <m/>
    <x v="1"/>
    <m/>
    <m/>
    <m/>
    <s v="SERGIO ARBOLEDA B"/>
    <s v="Tipo C:  Supervisión"/>
    <s v="Tecnica, Administrativa, Financiera."/>
  </r>
  <r>
    <x v="3"/>
    <s v="81102702: "/>
    <s v="CONTRATAR LA  MIGRACIÓN DE  LOS  PROGRAMAS DE LOS PLC´S  DE PREPARACIÓN Y AÑEJAMIENTO, MEJORAR EL SISTEMA DE CONTROL DE NIVELES Y ADICIONAR UN SISTEMA DE  MEDICION DE FLUJOS"/>
    <s v="Febrero"/>
    <s v="8 meses"/>
    <s v="Selección Abreviada - Menor Cuantía"/>
    <s v="Recursos propios"/>
    <n v="380000000"/>
    <n v="308385963"/>
    <s v="NO"/>
    <s v="N/A"/>
    <s v="Natalia Ruiz Lozano"/>
    <s v="Lider Gestor Contratacion"/>
    <s v="3837022"/>
    <s v="natalia.ruiz@fla.com.co"/>
    <m/>
    <m/>
    <m/>
    <m/>
    <m/>
    <m/>
    <m/>
    <n v="16165"/>
    <m/>
    <m/>
    <m/>
    <x v="1"/>
    <m/>
    <m/>
    <m/>
    <s v="SERGIO ARBOLEDA B"/>
    <s v="Tipo C:  Supervisión"/>
    <s v="Tecnica, Administrativa, Financiera."/>
  </r>
  <r>
    <x v="3"/>
    <s v="44103125-44103107"/>
    <s v="SUMINISTRAR Y LOS REPUESTOS NECESARIOS PARA REALIZAR LOS MANTENIMIENTOS PREVENTIVOS Y CORRECTIVOS DE LOS EQUIPOS DE IMPRESIÓN VIDEOJET EN EL ÁREA DE ENVASADO.  "/>
    <s v="Febrero"/>
    <s v="8 meses"/>
    <s v="Contratación Directa - No pluralidad de oferentes"/>
    <s v="Recursos propios"/>
    <n v="60000000"/>
    <n v="60000000"/>
    <s v="NO"/>
    <s v="N/A"/>
    <s v="Natalia Ruiz Lozano"/>
    <s v="Lider Gestor Contratacion"/>
    <s v="3837022"/>
    <s v="natalia.ruiz@fla.com.co"/>
    <m/>
    <m/>
    <m/>
    <m/>
    <m/>
    <m/>
    <m/>
    <m/>
    <m/>
    <m/>
    <m/>
    <x v="1"/>
    <m/>
    <m/>
    <m/>
    <s v="SERGIO ARBOLEDA B"/>
    <s v="Tipo C:  Supervisión"/>
    <s v="Tecnica, Administrativa, Financiera."/>
  </r>
  <r>
    <x v="3"/>
    <n v="81102702"/>
    <s v="CONTRATAR LA ASESORIA PARA EL  DISEÑO DE SISTEMAS DE TRASIEGOS DE ALCOHOL Y MEDICION DE VOLUMENES DE ALCOHOL EN TANQUES HORIZONTALES. (INVENTARIOS DE ALCOHOL EN TANQUES HORIZONTALES).  "/>
    <s v="ABRIL  "/>
    <s v="4 MESES"/>
    <s v="Mínima Cuantía"/>
    <s v="Recursos propios"/>
    <n v="15000000"/>
    <n v="15000000"/>
    <s v="NO"/>
    <s v="N/A"/>
    <s v="Natalia Ruiz Lozano"/>
    <s v="Lider Gestor Contratacion"/>
    <s v="3837022"/>
    <s v="natalia.ruiz@fla.com.co"/>
    <m/>
    <m/>
    <m/>
    <m/>
    <m/>
    <m/>
    <m/>
    <m/>
    <m/>
    <m/>
    <m/>
    <x v="1"/>
    <m/>
    <m/>
    <m/>
    <s v="SERGIO ARBOLEDA B"/>
    <s v="Tipo C:  Supervisión"/>
    <s v="Tecnica, Administrativa, Financiera."/>
  </r>
  <r>
    <x v="3"/>
    <s v="81102702: "/>
    <s v="CONTRATAR MONTAJE DE SISTEMAS DE MEDICION  Y  RUTAS DE TRASIEGO DE ALCOHOL EN TANQUES HORIZONTALES (INCLUIDA INSTRUMENTACION Y ELEMENTOS NECESARIOS. )"/>
    <s v="JUNIO  "/>
    <s v=" 4 MESES"/>
    <s v="Selección Abreviada - Menor Cuantía"/>
    <s v="Recursos propios"/>
    <n v="100000000"/>
    <n v="100000000"/>
    <s v="NO"/>
    <s v="N/A"/>
    <s v="Natalia Ruiz Lozano"/>
    <s v="Lider Gestor Contratacion"/>
    <s v="3837022"/>
    <s v="natalia.ruiz@fla.com.co"/>
    <m/>
    <m/>
    <m/>
    <m/>
    <m/>
    <m/>
    <m/>
    <m/>
    <m/>
    <m/>
    <m/>
    <x v="1"/>
    <m/>
    <m/>
    <m/>
    <s v="SERGIO ARBOLEDA B"/>
    <s v="Tipo C:  Supervisión"/>
    <s v="Tecnica, Administrativa, Financiera."/>
  </r>
  <r>
    <x v="3"/>
    <s v="81102702: "/>
    <s v="CONTRATAR SISTEMA DE MEDICION FLUJO MASICO PARA RECEPCION  DE ALCOHOL DE RON CON PROPIEDADES PARA MEDICIONES DE TRANSFERENCIA Y CUSTODIA, COMPUTADOR DE FLUJO E IMPRESIÓN DE INFORMACION"/>
    <s v="JUNIO  "/>
    <s v=" 4 MESES"/>
    <s v="Selección Abreviada - Menor Cuantía"/>
    <s v="Recursos propios"/>
    <n v="150000000"/>
    <n v="150000000"/>
    <s v="NO"/>
    <s v="N/A"/>
    <s v="Natalia Ruiz Lozano"/>
    <s v="Lider Gestor Contratacion"/>
    <s v="3837022"/>
    <s v="natalia.ruiz@fla.com.co"/>
    <m/>
    <m/>
    <m/>
    <m/>
    <m/>
    <m/>
    <m/>
    <m/>
    <m/>
    <m/>
    <m/>
    <x v="1"/>
    <m/>
    <m/>
    <m/>
    <s v="SERGIO ARBOLEDA B"/>
    <s v="Tipo C:  Supervisión"/>
    <s v="Tecnica, Administrativa, Financiera."/>
  </r>
  <r>
    <x v="3"/>
    <n v="41115700"/>
    <s v="MODERNIZACIÓN DE LA RED DE GASES  PARA LA OFICINA DE LABORATORIO"/>
    <s v="MARZO  "/>
    <s v="7 meses"/>
    <s v="Mínima Cuantía"/>
    <s v="Recursos propios"/>
    <n v="60000000"/>
    <n v="60000000"/>
    <s v="NO"/>
    <s v="N/A"/>
    <s v="Natalia Ruiz Lozano"/>
    <s v="Lider Gestor Contratacion"/>
    <s v="3837022"/>
    <s v="natalia.ruiz@fla.com.co"/>
    <m/>
    <m/>
    <m/>
    <m/>
    <m/>
    <m/>
    <m/>
    <m/>
    <m/>
    <m/>
    <m/>
    <x v="1"/>
    <m/>
    <m/>
    <m/>
    <s v="ANDRES FELIPE RESTREPO A."/>
    <s v="Tipo C:  Supervisión"/>
    <s v="Tecnica, Administrativa, Financiera."/>
  </r>
  <r>
    <x v="3"/>
    <n v="81141704"/>
    <s v="PRESTAR EL SERVICIO DE ESTABLECER LA VIDA ÚTIL DE LOS PRODUCTOS DE LA FLA A TRAVÉS DE ESTUDIOS DE ESTABILIDAD"/>
    <s v="Febrero"/>
    <s v="10 meses"/>
    <s v="Mínima Cuantía"/>
    <s v="Recursos propios"/>
    <n v="50000000"/>
    <n v="50000000"/>
    <s v="NO"/>
    <s v="N/A"/>
    <s v="Natalia Ruiz Lozano"/>
    <s v="Lider Gestor Contratacion"/>
    <s v="3837022"/>
    <s v="natalia.ruiz@fla.com.co"/>
    <m/>
    <m/>
    <m/>
    <m/>
    <m/>
    <m/>
    <m/>
    <m/>
    <m/>
    <m/>
    <m/>
    <x v="1"/>
    <m/>
    <m/>
    <m/>
    <s v="ANDRES FELIPE RESTREPO A."/>
    <s v="Tipo C:  Supervisión"/>
    <s v="Tecnica, Administrativa, Financiera."/>
  </r>
  <r>
    <x v="3"/>
    <n v="78102203"/>
    <s v="PRESTACIÓN DE SERVICIOS DE MENSAJERIA PARA ENVIAR COMUNICACIONES DE EVENTOS INTERNOS Y EXTERNOS"/>
    <s v="TRASLADO"/>
    <s v="TRASLADO"/>
    <s v="TRASLADO"/>
    <s v="Recursos propios"/>
    <n v="6439200"/>
    <n v="6439200"/>
    <s v="NO"/>
    <s v="N/A"/>
    <s v="Natalia Ruiz Lozano"/>
    <s v="Lider Gestor Contratacion"/>
    <s v="3837022"/>
    <s v="natalia.ruiz@fla.com.co"/>
    <m/>
    <m/>
    <m/>
    <m/>
    <m/>
    <m/>
    <m/>
    <m/>
    <m/>
    <m/>
    <m/>
    <x v="1"/>
    <m/>
    <m/>
    <m/>
    <s v="JUAN ALBERTO VILLEGAS G."/>
    <s v="Tipo C:  Supervisión"/>
    <s v="Tecnica, Administrativa, Financiera."/>
  </r>
  <r>
    <x v="3"/>
    <n v="81112200"/>
    <s v="PESTACIÓN DE SERVICIOS PARA CONTRATACIÓN DE CONSULTORIA EN EL MODULO DE SAP CO-PC"/>
    <s v="TRASLADO"/>
    <s v="TRASLADO"/>
    <s v="TRASLADO"/>
    <s v="Recursos propios"/>
    <n v="70000000"/>
    <n v="70000000"/>
    <s v="NO"/>
    <s v="N/A"/>
    <s v="Natalia Ruiz Lozano"/>
    <s v="Lider Gestor Contratacion"/>
    <s v="3837022"/>
    <s v="natalia.ruiz@fla.com.co"/>
    <m/>
    <m/>
    <m/>
    <m/>
    <m/>
    <m/>
    <m/>
    <m/>
    <m/>
    <m/>
    <m/>
    <x v="1"/>
    <m/>
    <m/>
    <m/>
    <s v="JORGE HORACIO CARDONA J."/>
    <s v="Tipo C:  Supervisión"/>
    <s v="Tecnica, Administrativa, Financiera."/>
  </r>
  <r>
    <x v="3"/>
    <n v="81112200"/>
    <s v="PRESTAR EL SERVICIO DE MITIGACIÓN RIESGOS USABILIDAD HERRAMIENTA SAP. (SOSTENIBILIDAD)"/>
    <s v="TRASLADO"/>
    <s v="TRASLADO"/>
    <s v="TRASLADO"/>
    <s v="Recursos propios"/>
    <n v="600000000"/>
    <n v="600000000"/>
    <s v="NO"/>
    <s v="N/A"/>
    <s v="Natalia Ruiz Lozano"/>
    <s v="Lider Gestor Contratacion"/>
    <s v="3837022"/>
    <s v="natalia.ruiz@fla.com.co"/>
    <m/>
    <m/>
    <m/>
    <m/>
    <m/>
    <m/>
    <m/>
    <m/>
    <m/>
    <m/>
    <m/>
    <x v="1"/>
    <m/>
    <m/>
    <m/>
    <s v="JORGE HORACIO CARDONA J."/>
    <s v="Tipo C:  Supervisión"/>
    <s v="Tecnica, Administrativa, Financiera."/>
  </r>
  <r>
    <x v="3"/>
    <n v="80101703"/>
    <s v="PRESTACIÓN DE SERVICIOS DE SUSCRIPCIÓN A LEGIS (ESTATUTO TRIBUTARIO)"/>
    <s v="TRASLADO"/>
    <s v="TRASLADO"/>
    <s v="TRASLADO"/>
    <s v="Recursos propios"/>
    <n v="25500000"/>
    <n v="25500000"/>
    <s v="NO"/>
    <s v="N/A"/>
    <s v="Natalia Ruiz Lozano"/>
    <s v="Lider Gestor Contratacion"/>
    <s v="3837022"/>
    <s v="natalia.ruiz@fla.com.co"/>
    <m/>
    <m/>
    <m/>
    <m/>
    <m/>
    <m/>
    <m/>
    <m/>
    <m/>
    <m/>
    <m/>
    <x v="1"/>
    <m/>
    <m/>
    <m/>
    <s v="JORGE HORACIO CARDONA J."/>
    <s v="Tipo C:  Supervisión"/>
    <s v="Tecnica, Administrativa, Financiera."/>
  </r>
  <r>
    <x v="3"/>
    <n v="80101500"/>
    <s v="PESTACIÓN DE SERVICIOS DE EVALUACION CLIMA ORGANIZACIONAL"/>
    <s v="TRASLADO"/>
    <s v="TRASLADO"/>
    <s v="TRASLADO"/>
    <s v="Recursos propios"/>
    <n v="20000000"/>
    <n v="20000000"/>
    <s v="NO"/>
    <s v="N/A"/>
    <s v="Natalia Ruiz Lozano"/>
    <s v="Lider Gestor Contratacion"/>
    <s v="3837022"/>
    <s v="natalia.ruiz@fla.com.co"/>
    <m/>
    <m/>
    <m/>
    <m/>
    <m/>
    <m/>
    <m/>
    <m/>
    <m/>
    <m/>
    <m/>
    <x v="1"/>
    <m/>
    <m/>
    <m/>
    <s v="JORGE HUMBERTO RAMIREZ O."/>
    <s v="Tipo C:  Supervisión"/>
    <s v="Tecnica, Administrativa, Financiera."/>
  </r>
  <r>
    <x v="3"/>
    <n v="82121700"/>
    <s v="PRESTACION DE SERVICIOS DE IMPRESION, FOTOCOPIADO, FAX Y SCANNER BAJO LA MODALIDAD DE OUTSOURCING IN HOUSE INCLUYENDO HARDWARE, SOFTWARE, ADMINISTARACION, PAPEL,INSUMOS Y TALENTO HUMANO"/>
    <s v="TRASLADO"/>
    <s v="TRASLADO"/>
    <s v="TRASLADO"/>
    <s v="Recursos propios"/>
    <n v="384000000"/>
    <n v="384000000"/>
    <s v="NO"/>
    <s v="N/A"/>
    <s v="Natalia Ruiz Lozano"/>
    <s v="Lider Gestor Contratacion"/>
    <s v="3837022"/>
    <s v="natalia.ruiz@fla.com.co"/>
    <m/>
    <m/>
    <m/>
    <m/>
    <m/>
    <m/>
    <m/>
    <m/>
    <m/>
    <m/>
    <m/>
    <x v="1"/>
    <m/>
    <m/>
    <m/>
    <s v="JUAN ALBERTO VILLEGAS G."/>
    <s v="Tipo C:  Supervisión"/>
    <s v="Tecnica, Administrativa, Financiera."/>
  </r>
  <r>
    <x v="3"/>
    <n v="80161504"/>
    <s v="SUMINISTRO DE UTILES Y PAPELERIA DE OFICINA"/>
    <s v="TRASLADO"/>
    <s v="TRASLADO"/>
    <s v="TRASLADO"/>
    <s v="Recursos propios"/>
    <n v="12000000"/>
    <n v="12000000"/>
    <s v="NO"/>
    <s v="N/A"/>
    <s v="Natalia Ruiz Lozano"/>
    <s v="Lider Gestor Contratacion"/>
    <s v="3837022"/>
    <s v="natalia.ruiz@fla.com.co"/>
    <m/>
    <m/>
    <m/>
    <m/>
    <m/>
    <m/>
    <m/>
    <m/>
    <m/>
    <m/>
    <m/>
    <x v="1"/>
    <m/>
    <m/>
    <m/>
    <s v="JUAN ALBERTO VILLEGAS G."/>
    <s v="Tipo C:  Supervisión"/>
    <s v="Tecnica, Administrativa, Financiera."/>
  </r>
  <r>
    <x v="3"/>
    <s v="72153613"/>
    <s v="PRESTACIÓN DE SERVICIOS DE MANTENIMIENTO EQUIPOS DE OFICINA"/>
    <s v="TRASLADO"/>
    <s v="TRASLADO"/>
    <s v="TRASLADO"/>
    <s v="Recursos propios"/>
    <n v="72000000"/>
    <n v="72000000"/>
    <s v="NO"/>
    <s v="N/A"/>
    <s v="Natalia Ruiz Lozano"/>
    <s v="Lider Gestor Contratacion"/>
    <s v="3837022"/>
    <s v="natalia.ruiz@fla.com.co"/>
    <m/>
    <m/>
    <m/>
    <m/>
    <m/>
    <m/>
    <m/>
    <m/>
    <m/>
    <m/>
    <m/>
    <x v="1"/>
    <m/>
    <m/>
    <m/>
    <s v="JUAN ALBERTO VILLEGAS G."/>
    <s v="Tipo C:  Supervisión"/>
    <s v="Tecnica, Administrativa, Financiera."/>
  </r>
  <r>
    <x v="3"/>
    <s v="78101901"/>
    <s v="PRESTACIÓN DE SERVICIOS DE GASTOS VIAJE EMPLEADOS (TIQUETES AEREOS)"/>
    <s v="TRASLADO"/>
    <s v="TRASLADO"/>
    <s v="Contratación Directa - Contratos Interadministrativos"/>
    <s v="Recursos propios"/>
    <n v="690439040"/>
    <n v="690439040"/>
    <s v="NO"/>
    <s v="N/A"/>
    <s v="Natalia Ruiz Lozano"/>
    <s v="Lider Gestor Contratacion"/>
    <s v="3837022"/>
    <s v="natalia.ruiz@fla.com.co"/>
    <m/>
    <m/>
    <m/>
    <m/>
    <m/>
    <m/>
    <m/>
    <m/>
    <m/>
    <m/>
    <m/>
    <x v="1"/>
    <m/>
    <m/>
    <m/>
    <s v="JUAN ALBERTO VILLEGAS G."/>
    <s v="Tipo C:  Supervisión"/>
    <s v="Tecnica, Administrativa, Financiera."/>
  </r>
  <r>
    <x v="3"/>
    <n v="78102203"/>
    <s v="PRESTAR EL SERVICIO DE MENSAJERIA URBANA, NACIONAL  E INTERNACIONAL"/>
    <s v="TRASLADO"/>
    <s v="TRASLADO"/>
    <s v="TRASLADO"/>
    <s v="Recursos propios"/>
    <n v="19200000"/>
    <n v="19200000"/>
    <s v="NO"/>
    <s v="N/A"/>
    <s v="Natalia Ruiz Lozano"/>
    <s v="Lider Gestor Contratacion"/>
    <s v="3837022"/>
    <s v="natalia.ruiz@fla.com.co"/>
    <m/>
    <m/>
    <m/>
    <m/>
    <m/>
    <m/>
    <m/>
    <m/>
    <m/>
    <m/>
    <m/>
    <x v="1"/>
    <m/>
    <m/>
    <m/>
    <s v="JUAN ALBERTO VILLEGAS G."/>
    <s v="Tipo C:  Supervisión"/>
    <s v="Tecnica, Administrativa, Financiera."/>
  </r>
  <r>
    <x v="3"/>
    <n v="92101501"/>
    <s v="PRESTACION DE SERVICIOS DE VIGILANCIA PRIVADA"/>
    <s v="TRASLADO"/>
    <s v="TRASLADO"/>
    <s v="TRASLADO"/>
    <s v="Recursos propios"/>
    <n v="535239302"/>
    <n v="660000000"/>
    <s v="NO"/>
    <s v="N/A"/>
    <s v="Natalia Ruiz Lozano"/>
    <s v="Lider Gestor Contratacion"/>
    <s v="3837022"/>
    <s v="natalia.ruiz@fla.com.co"/>
    <m/>
    <m/>
    <m/>
    <m/>
    <m/>
    <m/>
    <m/>
    <s v="16011  16019"/>
    <m/>
    <m/>
    <m/>
    <x v="1"/>
    <m/>
    <m/>
    <m/>
    <s v="JUAN ALBERTO VILLEGAS G."/>
    <s v="Tipo C:  Supervisión"/>
    <s v="Tecnica, Administrativa, Financiera."/>
  </r>
  <r>
    <x v="3"/>
    <n v="56101500"/>
    <s v="COMPRAR  EQUIPOS DE OFICINA (PUESTOS DE TRABAJO, ARCHIVADORES Y OTROS)"/>
    <s v="TRASLADO"/>
    <s v="TRASLADO"/>
    <s v="TRASLADO"/>
    <s v="Recursos propios"/>
    <n v="60000000"/>
    <n v="60000000"/>
    <s v="NO"/>
    <s v="N/A"/>
    <s v="Natalia Ruiz Lozano"/>
    <s v="Lider Gestor Contratacion"/>
    <s v="3837022"/>
    <s v="natalia.ruiz@fla.com.co"/>
    <s v="Fortalecimiento de los ingresos departamentales"/>
    <s v="MODERNIZACION Y OPTIMIZACION DEL SISTEMA PRODUCTIVO DE LA FLA"/>
    <s v="Apoyo y Fortalecimiento Administrativo de la FLA"/>
    <n v="220155001"/>
    <m/>
    <m/>
    <m/>
    <m/>
    <m/>
    <m/>
    <m/>
    <x v="1"/>
    <m/>
    <m/>
    <m/>
    <s v="JUAN ALBERTO VILLEGAS G."/>
    <s v="Tipo C:  Supervisión"/>
    <s v="Tecnica, Administrativa, Financiera."/>
  </r>
  <r>
    <x v="3"/>
    <n v="93141506"/>
    <s v="PRESTAR SERVICIO DE CONVENIO GIMNASIOS"/>
    <s v="TRASLADO"/>
    <s v="TRASLADO"/>
    <s v="TRASLADO"/>
    <s v="Recursos propios"/>
    <n v="18000000"/>
    <n v="18000000"/>
    <s v="NO"/>
    <s v="N/A"/>
    <s v="Natalia Ruiz Lozano"/>
    <s v="Lider Gestor Contratacion"/>
    <s v="3837022"/>
    <s v="natalia.ruiz@fla.com.co"/>
    <s v="Fortalecimiento de los ingresos departamentales"/>
    <s v="MODERNIZACION Y OPTIMIZACION DEL SISTEMA PRODUCTIVO DE LA FLA"/>
    <s v="Construcción y Ejecución de  Programas de Bienestar Social en la FLA"/>
    <n v="220156001"/>
    <m/>
    <m/>
    <m/>
    <m/>
    <m/>
    <m/>
    <m/>
    <x v="1"/>
    <m/>
    <m/>
    <m/>
    <s v="LUCIA JIMENA ROLDAN P."/>
    <s v="Tipo C:  Supervisión"/>
    <s v="Tecnica, Administrativa, Financiera."/>
  </r>
  <r>
    <x v="3"/>
    <n v="93141506"/>
    <s v="PRESTAR SERVICIO DE SEGUNDO IDIOMA"/>
    <s v="TRASLADO"/>
    <s v="TRASLADO"/>
    <s v="TRASLADO"/>
    <s v="Recursos propios"/>
    <n v="18000000"/>
    <n v="18000000"/>
    <s v="NO"/>
    <s v="N/A"/>
    <s v="Natalia Ruiz Lozano"/>
    <s v="Lider Gestor Contratacion"/>
    <s v="3837022"/>
    <s v="natalia.ruiz@fla.com.co"/>
    <s v="Fortalecimiento de los ingresos departamentales"/>
    <s v="MODERNIZACION Y OPTIMIZACION DEL SISTEMA PRODUCTIVO DE LA FLA"/>
    <s v="Construcción y Ejecución de  Programas de Bienestar Social en la FLA"/>
    <n v="220156001"/>
    <m/>
    <m/>
    <m/>
    <m/>
    <m/>
    <m/>
    <m/>
    <x v="1"/>
    <m/>
    <m/>
    <m/>
    <s v="LUCIA JIMENA ROLDAN P."/>
    <s v="Tipo C:  Supervisión"/>
    <s v="Tecnica, Administrativa, Financiera."/>
  </r>
  <r>
    <x v="3"/>
    <s v="82101801"/>
    <s v="PRESTAR SERVICIO DE PLAN MEJORAMIENTO CLIMA ORGANIZACIONAL - CAMPAÑAS INTERVENCION CLIMA ORGANIZACIONAL"/>
    <s v="TRASLADO"/>
    <s v="TRASLADO"/>
    <s v="TRASLADO"/>
    <s v="Recursos propios"/>
    <n v="30000000"/>
    <n v="30000000"/>
    <s v="NO"/>
    <s v="N/A"/>
    <s v="Natalia Ruiz Lozano"/>
    <s v="Lider Gestor Contratacion"/>
    <s v="3837022"/>
    <s v="natalia.ruiz@fla.com.co"/>
    <s v="Fortalecimiento de los ingresos departamentales"/>
    <s v="MODERNIZACION Y OPTIMIZACION DEL SISTEMA PRODUCTIVO DE LA FLA"/>
    <s v="Construcción y Ejecución de  Programas de Bienestar Social en la FLA"/>
    <n v="220156001"/>
    <m/>
    <m/>
    <m/>
    <m/>
    <m/>
    <m/>
    <m/>
    <x v="1"/>
    <m/>
    <m/>
    <m/>
    <s v="LUCIA JIMENA ROLDAN P."/>
    <s v="Tipo C:  Supervisión"/>
    <s v="Tecnica, Administrativa, Financiera."/>
  </r>
  <r>
    <x v="3"/>
    <n v="86101810"/>
    <s v="PRESTAR EL SERVICIO DE OPERACIÓN LOGÍSTICA PARA LA REALIZACION DE LAS CAPACITACION DE LOS EMPLEADOS DE LA FLA.."/>
    <s v="TRASLADO"/>
    <s v="TRASLADO"/>
    <s v="TRASLADO"/>
    <s v="Recursos propios"/>
    <n v="199999999.99999997"/>
    <n v="199999999.99999997"/>
    <s v="NO"/>
    <s v="N/A"/>
    <s v="Natalia Ruiz Lozano"/>
    <s v="Lider Gestor Contratacion"/>
    <s v="3837022"/>
    <s v="natalia.ruiz@fla.com.co"/>
    <s v="Fortalecimiento de los ingresos departamentales"/>
    <s v="MODERNIZACION Y OPTIMIZACION DEL SISTEMA PRODUCTIVO DE LA FLA"/>
    <s v="Construcción y Ejecución de  Programas de Capacitación en la FLA"/>
    <n v="220157001"/>
    <m/>
    <m/>
    <m/>
    <m/>
    <m/>
    <m/>
    <m/>
    <x v="1"/>
    <m/>
    <m/>
    <m/>
    <s v="LUCIA JIMENA ROLDAN P."/>
    <s v="Tipo C:  Supervisión"/>
    <s v="Tecnica, Administrativa, Financiera."/>
  </r>
  <r>
    <x v="3"/>
    <n v="15101505"/>
    <s v="SUMINISTRO DE COMBUSTIBLE"/>
    <s v="TRASLADO"/>
    <s v="TRASLADO"/>
    <s v="TRASLADO"/>
    <s v="Recursos propios"/>
    <n v="54000000"/>
    <n v="54000000"/>
    <s v="NO"/>
    <s v="N/A"/>
    <s v="Natalia Ruiz Lozano"/>
    <s v="Lider Gestor Contratacion"/>
    <s v="3837022"/>
    <s v="natalia.ruiz@fla.com.co"/>
    <m/>
    <m/>
    <m/>
    <m/>
    <m/>
    <m/>
    <m/>
    <m/>
    <m/>
    <m/>
    <m/>
    <x v="1"/>
    <m/>
    <m/>
    <m/>
    <s v="MARIA EUGENIA RAMIREZ H."/>
    <s v="Tipo C:  Supervisión"/>
    <s v="Tecnica, Administrativa, Financiera."/>
  </r>
  <r>
    <x v="3"/>
    <n v="78181507"/>
    <s v="PRESTAR EL SERVICIO DE MANTENIMIENTO DE VEHICULOS"/>
    <s v="TRASLADO"/>
    <s v="TRASLADO"/>
    <s v="TRASLADO"/>
    <s v="Recursos propios"/>
    <n v="48000000"/>
    <n v="48000000"/>
    <s v="NO"/>
    <s v="N/A"/>
    <s v="Natalia Ruiz Lozano"/>
    <s v="Lider Gestor Contratacion"/>
    <s v="3837022"/>
    <s v="natalia.ruiz@fla.com.co"/>
    <m/>
    <m/>
    <m/>
    <m/>
    <m/>
    <m/>
    <m/>
    <m/>
    <m/>
    <m/>
    <m/>
    <x v="1"/>
    <m/>
    <m/>
    <m/>
    <s v="MARIA EUGENIA RAMIREZ H."/>
    <s v="Tipo C:  Supervisión"/>
    <s v="Tecnica, Administrativa, Financiera."/>
  </r>
  <r>
    <x v="3"/>
    <n v="92101501"/>
    <s v="PRESTACION DE SERVICIOS DE VIGILANCIA PRIVADA"/>
    <s v="TRASLADO"/>
    <s v="TRASLADO"/>
    <s v="TRASLADO"/>
    <s v="Recursos propios"/>
    <n v="789000000"/>
    <n v="789000000"/>
    <s v="NO"/>
    <s v="N/A"/>
    <s v="Natalia Ruiz Lozano"/>
    <s v="Lider Gestor Contratacion"/>
    <s v="3837022"/>
    <s v="natalia.ruiz@fla.com.co"/>
    <m/>
    <m/>
    <m/>
    <m/>
    <m/>
    <m/>
    <m/>
    <m/>
    <m/>
    <m/>
    <m/>
    <x v="1"/>
    <m/>
    <m/>
    <m/>
    <s v="JUAN ALBERTO VILLEGAS G."/>
    <s v="Tipo C:  Supervisión"/>
    <s v="Tecnica, Administrativa, Financiera."/>
  </r>
  <r>
    <x v="3"/>
    <n v="43231501"/>
    <s v="PRESTAR EL SERVICIO DE SOSTENIBILIDAD (MESA DE AYUDA 3 PERSONAS)"/>
    <s v="TRASLADO"/>
    <s v="TRASLADO"/>
    <s v="TRASLADO"/>
    <s v="Recursos propios"/>
    <n v="206059999.99999997"/>
    <n v="206059999.99999997"/>
    <s v="NO"/>
    <s v="N/A"/>
    <s v="Natalia Ruiz Lozano"/>
    <s v="Lider Gestor Contratacion"/>
    <s v="3837022"/>
    <s v="natalia.ruiz@fla.com.co"/>
    <m/>
    <m/>
    <m/>
    <m/>
    <m/>
    <m/>
    <m/>
    <m/>
    <m/>
    <m/>
    <m/>
    <x v="1"/>
    <m/>
    <m/>
    <m/>
    <s v="JORGE ANDRES FERNANDEZ C."/>
    <s v="Tipo C:  Supervisión"/>
    <s v="Tecnica, Administrativa, Financiera."/>
  </r>
  <r>
    <x v="3"/>
    <n v="81112200"/>
    <s v="PRESTAR EL SERVICIO DE MANTENIMIENTO,  SOPORTE Y GARANTÍA DEL SOFTWARE DE COPIAS DE RESPALDO (DATA PROTECTOR) Y DE LOS DISPOSITIVOS HP  "/>
    <s v="TRASLADO"/>
    <s v="TRASLADO"/>
    <s v="TRASLADO"/>
    <s v="Recursos propios"/>
    <n v="15000000"/>
    <n v="15000000"/>
    <s v="NO"/>
    <s v="N/A"/>
    <s v="Natalia Ruiz Lozano"/>
    <s v="Lider Gestor Contratacion"/>
    <s v="3837022"/>
    <s v="natalia.ruiz@fla.com.co"/>
    <m/>
    <m/>
    <m/>
    <m/>
    <m/>
    <m/>
    <m/>
    <m/>
    <m/>
    <m/>
    <m/>
    <x v="1"/>
    <m/>
    <m/>
    <m/>
    <s v="JORGE ANDRES FERNANDEZ C."/>
    <s v="Tipo C:  Supervisión"/>
    <s v="Tecnica, Administrativa, Financiera."/>
  </r>
  <r>
    <x v="3"/>
    <n v="81112200"/>
    <s v="PRESTACIÓN DE SERVICIOS DE SOPORTE Y MANTENIMIENTO DEL DATA CENTER"/>
    <s v="TRASLADO"/>
    <s v="TRASLADO"/>
    <s v="TRASLADO"/>
    <s v="Recursos propios"/>
    <n v="60000000"/>
    <n v="60000000"/>
    <s v="NO"/>
    <s v="N/A"/>
    <s v="Natalia Ruiz Lozano"/>
    <s v="Lider Gestor Contratacion"/>
    <s v="3837022"/>
    <s v="natalia.ruiz@fla.com.co"/>
    <m/>
    <m/>
    <m/>
    <m/>
    <m/>
    <m/>
    <m/>
    <m/>
    <m/>
    <m/>
    <m/>
    <x v="1"/>
    <m/>
    <m/>
    <m/>
    <s v="JORGE ANDRES FERNANDEZ C."/>
    <s v="Tipo C:  Supervisión"/>
    <s v="Tecnica, Administrativa, Financiera."/>
  </r>
  <r>
    <x v="3"/>
    <m/>
    <s v="PRESTACIÓN DE SERVICIOS DE ARRENDAMIENTO DE COMPUTADORES PARA SATISFACER LAS NECESIDADES DE LOS FUNCIONARIOS DE LA FLA"/>
    <s v="TRASLADO"/>
    <s v="TRASLADO"/>
    <s v="TRASLADO"/>
    <s v="Recursos propios"/>
    <n v="188400000"/>
    <n v="188400000"/>
    <s v="NO"/>
    <s v="N/A"/>
    <s v="Natalia Ruiz Lozano"/>
    <s v="Lider Gestor Contratacion"/>
    <s v="3837022"/>
    <s v="natalia.ruiz@fla.com.co"/>
    <m/>
    <m/>
    <m/>
    <m/>
    <m/>
    <m/>
    <m/>
    <m/>
    <m/>
    <m/>
    <m/>
    <x v="1"/>
    <m/>
    <m/>
    <m/>
    <s v="JORGE ANDRES FERNANDEZ C."/>
    <s v="Tipo C:  Supervisión"/>
    <s v="Tecnica, Administrativa, Financiera."/>
  </r>
  <r>
    <x v="3"/>
    <n v="43212116"/>
    <s v="PROYECTO PORTALES RFID PARA BODEGAS DE BARRILES (I ETAPA)"/>
    <s v="TRASLADO"/>
    <s v="TRASLADO"/>
    <s v="TRASLADO"/>
    <s v="Recursos propios"/>
    <n v="400000000"/>
    <n v="400000000"/>
    <s v="NO"/>
    <s v="N/A"/>
    <s v="Natalia Ruiz Lozano"/>
    <s v="Lider Gestor Contratacion"/>
    <s v="3837022"/>
    <s v="natalia.ruiz@fla.com.co"/>
    <m/>
    <m/>
    <m/>
    <m/>
    <m/>
    <m/>
    <m/>
    <m/>
    <m/>
    <m/>
    <m/>
    <x v="1"/>
    <m/>
    <m/>
    <m/>
    <s v="JORGE ANDRES FERNANDEZ C."/>
    <s v="Tipo C:  Supervisión"/>
    <s v="Tecnica, Administrativa, Financiera."/>
  </r>
  <r>
    <x v="3"/>
    <n v="43233200"/>
    <s v="ADQUISICIÓN HERRAMIENTA DE SEGURIDAD DE LA INFORMACIÓN"/>
    <s v="TRASLADO"/>
    <s v="TRASLADO"/>
    <s v="TRASLADO"/>
    <s v="Recursos propios"/>
    <n v="120000000"/>
    <n v="120000000"/>
    <s v="NO"/>
    <s v="N/A"/>
    <s v="Natalia Ruiz Lozano"/>
    <s v="Lider Gestor Contratacion"/>
    <s v="3837022"/>
    <s v="natalia.ruiz@fla.com.co"/>
    <s v="Fortalecimiento de los ingresos departamentales"/>
    <s v="MODERNIZACION Y OPTIMIZACION DEL SISTEMA PRODUCTIVO DE LA FLA"/>
    <s v="Apoyo y Fortalecimiento Administrativo de la FLA"/>
    <n v="220155001"/>
    <m/>
    <m/>
    <m/>
    <m/>
    <m/>
    <m/>
    <m/>
    <x v="1"/>
    <m/>
    <m/>
    <m/>
    <s v="JORGE ANDRES FERNANDEZ C."/>
    <s v="Tipo C:  Supervisión"/>
    <s v="Tecnica, Administrativa, Financiera."/>
  </r>
  <r>
    <x v="3"/>
    <n v="43211500"/>
    <s v="RENOVACIÓN HERRAMIENTA FILTRADO DE CONTENIDO- HERRAMIENTA DE SEGURIDAD PERIMETRAL Y FILTRADO DE CONTENIDO USD$ 5500 ASA CON FIREPOWER.  ASA 50515 O OPTENET (9660)"/>
    <s v="TRASLADO"/>
    <s v="TRASLADO"/>
    <s v="TRASLADO"/>
    <s v="Recursos propios"/>
    <n v="35000000"/>
    <n v="35000000"/>
    <s v="NO"/>
    <s v="N/A"/>
    <s v="Natalia Ruiz Lozano"/>
    <s v="Lider Gestor Contratacion"/>
    <s v="3837022"/>
    <s v="natalia.ruiz@fla.com.co"/>
    <s v="Fortalecimiento de los ingresos departamentales"/>
    <s v="MODERNIZACION Y OPTIMIZACION DEL SISTEMA PRODUCTIVO DE LA FLA"/>
    <s v="Apoyo y Fortalecimiento Administrativo de la FLA"/>
    <n v="220155001"/>
    <m/>
    <m/>
    <m/>
    <m/>
    <m/>
    <m/>
    <m/>
    <x v="1"/>
    <m/>
    <m/>
    <m/>
    <s v="JORGE ANDRES FERNANDEZ C."/>
    <s v="Tipo C:  Supervisión"/>
    <s v="Tecnica, Administrativa, Financiera."/>
  </r>
  <r>
    <x v="3"/>
    <n v="43211500"/>
    <s v="SOPORTE Y  MANTENIMIENTO DE 4 LICENCIAS DE  VMWARE Y 1 LICENCIA DE VCENTER A PARTIR DE JULIO DE 2016 -SUSCRIPCIÓN DE SOPORTE Y MANTENIMIENTO DEL LICENCIAMIENTO DE SOFTWARE DE VIRTUALIZACIÓN POR 1 AÑO  (DE JULIO DE 2016  A JULIO  ), (SOSTENIBILIDAD)"/>
    <s v="TRASLADO"/>
    <s v="TRASLADO"/>
    <s v="TRASLADO"/>
    <s v="Recursos propios"/>
    <n v="21600000"/>
    <n v="21600000"/>
    <s v="NO"/>
    <s v="N/A"/>
    <s v="Natalia Ruiz Lozano"/>
    <s v="Lider Gestor Contratacion"/>
    <s v="3837022"/>
    <s v="natalia.ruiz@fla.com.co"/>
    <s v="Fortalecimiento de los ingresos departamentales"/>
    <s v="MODERNIZACION Y OPTIMIZACION DEL SISTEMA PRODUCTIVO DE LA FLA"/>
    <s v="Apoyo y Fortalecimiento Administrativo de la FLA"/>
    <n v="220155001"/>
    <m/>
    <m/>
    <m/>
    <m/>
    <m/>
    <m/>
    <m/>
    <x v="1"/>
    <m/>
    <m/>
    <m/>
    <s v="JORGE ANDRES FERNANDEZ C."/>
    <s v="Tipo C:  Supervisión"/>
    <s v="Tecnica, Administrativa, Financiera."/>
  </r>
  <r>
    <x v="3"/>
    <n v="43211500"/>
    <s v="ACTUALIZACIÓN  SOPORTE Y MANTENIMIENTO HERRAMIENTA MONITOREO INFRAESTRUCTURA TECNOLÓGICA- ACTUALIZACIÓN DEL SOFTWARE (3 MÓDULOS), SOPORTE Y MANTENIMIENTO DE HERRAMIENTA DE MONITOREO DE INFRAESTRUCTURA TECNOLÓGICA (SOLAR WINDS) A 1 AÑO -(SOSTENIBILIDAD)"/>
    <s v="TRASLADO"/>
    <s v="TRASLADO"/>
    <s v="TRASLADO"/>
    <s v="Recursos propios"/>
    <n v="30000000"/>
    <n v="30000000"/>
    <s v="NO"/>
    <s v="N/A"/>
    <s v="Natalia Ruiz Lozano"/>
    <s v="Lider Gestor Contratacion"/>
    <s v="3837022"/>
    <s v="natalia.ruiz@fla.com.co"/>
    <s v="Fortalecimiento de los ingresos departamentales"/>
    <s v="MODERNIZACION Y OPTIMIZACION DEL SISTEMA PRODUCTIVO DE LA FLA"/>
    <s v="Apoyo y Fortalecimiento Administrativo de la FLA"/>
    <n v="220155001"/>
    <m/>
    <m/>
    <m/>
    <m/>
    <m/>
    <m/>
    <m/>
    <x v="1"/>
    <m/>
    <m/>
    <m/>
    <s v="JORGE ANDRES FERNANDEZ C."/>
    <s v="Tipo C:  Supervisión"/>
    <s v="Tecnica, Administrativa, Financiera."/>
  </r>
  <r>
    <x v="3"/>
    <n v="81112200"/>
    <s v="ACTUALIZACIÓN, SOPORTE TÉCNICO, MANTENIMIENTO PREVENTIVO Y CORRECTIVO, Y GARANTÍA DE FABRICACIÓN PARA DISPOSITIVOS DE RED CISCO - CONTRATO MANTENIMIENTO Y SOPORTE DE LOS EQUIPOS CISCO, (SOSTENIBILIDAD)"/>
    <s v="TRASLADO"/>
    <s v="TRASLADO"/>
    <s v="TRASLADO"/>
    <s v="Recursos propios"/>
    <n v="10000000"/>
    <n v="10000000"/>
    <s v="NO"/>
    <s v="N/A"/>
    <s v="Natalia Ruiz Lozano"/>
    <s v="Lider Gestor Contratacion"/>
    <s v="3837022"/>
    <s v="natalia.ruiz@fla.com.co"/>
    <s v="Fortalecimiento de los ingresos departamentales"/>
    <s v="MODERNIZACION Y OPTIMIZACION DEL SISTEMA PRODUCTIVO DE LA FLA"/>
    <s v="Apoyo y Fortalecimiento Administrativo de la FLA"/>
    <n v="220155001"/>
    <m/>
    <m/>
    <m/>
    <m/>
    <m/>
    <m/>
    <m/>
    <x v="1"/>
    <m/>
    <m/>
    <m/>
    <s v="JORGE ANDRES FERNANDEZ C."/>
    <s v="Tipo C:  Supervisión"/>
    <s v="Tecnica, Administrativa, Financiera."/>
  </r>
  <r>
    <x v="3"/>
    <n v="81112200"/>
    <s v="SUSCRIPCIÓN LICENCIAMIENTO DE CORREO EN LA NUBE (RENOVACIÓN POR UN AÑO) - SUSCRIPCIÓN POR UN AÑO DE 197 LICENCIAS DE CORREO EN LA NUBE A RAZÓN DE USD  7 MES  POR LICENCIA A UN TIPO DE CAMBIO $3000 -(SOSTENIBILIDAD)"/>
    <s v="TRASLADO"/>
    <s v="TRASLADO"/>
    <s v="TRASLADO"/>
    <s v="Recursos propios"/>
    <n v="35000000"/>
    <n v="35000000"/>
    <s v="NO"/>
    <s v="N/A"/>
    <s v="Natalia Ruiz Lozano"/>
    <s v="Lider Gestor Contratacion"/>
    <s v="3837022"/>
    <s v="natalia.ruiz@fla.com.co"/>
    <s v="Fortalecimiento de los ingresos departamentales"/>
    <s v="MODERNIZACION Y OPTIMIZACION DEL SISTEMA PRODUCTIVO DE LA FLA"/>
    <s v="Apoyo y Fortalecimiento Administrativo de la FLA"/>
    <n v="220155001"/>
    <m/>
    <m/>
    <m/>
    <m/>
    <m/>
    <m/>
    <m/>
    <x v="1"/>
    <m/>
    <m/>
    <m/>
    <s v="JORGE ANDRES FERNANDEZ C."/>
    <s v="Tipo C:  Supervisión"/>
    <s v="Tecnica, Administrativa, Financiera."/>
  </r>
  <r>
    <x v="3"/>
    <n v="81112200"/>
    <s v="RENOVACIÓN LICENCIAS DE ANTIVIRUS - ACTUALIZACIÓN 280 LICENCIAS DE ANTIVIRUS ($58.000 C/U) MAS SERVICIOS DE INGENIERÍA  PARA ACTUALIZACIÓN DE MAQUINAS VIRTUALES.  INCLUYE LA   ADMINISTRACIÓN DE CONSOLA  8 X 5- X 12 MESES. (SOSTENIBILIDAD)"/>
    <s v="TRASLADO"/>
    <s v="TRASLADO"/>
    <s v="TRASLADO"/>
    <s v="Recursos propios"/>
    <n v="17500000"/>
    <n v="17500000"/>
    <s v="NO"/>
    <s v="N/A"/>
    <s v="Natalia Ruiz Lozano"/>
    <s v="Lider Gestor Contratacion"/>
    <s v="3837022"/>
    <s v="natalia.ruiz@fla.com.co"/>
    <s v="Fortalecimiento de los ingresos departamentales"/>
    <s v="MODERNIZACION Y OPTIMIZACION DEL SISTEMA PRODUCTIVO DE LA FLA"/>
    <s v="Apoyo y Fortalecimiento Administrativo de la FLA"/>
    <n v="220155001"/>
    <m/>
    <m/>
    <m/>
    <m/>
    <m/>
    <m/>
    <m/>
    <x v="1"/>
    <m/>
    <m/>
    <m/>
    <s v="JORGE ANDRES FERNANDEZ C."/>
    <s v="Tipo C:  Supervisión"/>
    <s v="Tecnica, Administrativa, Financiera."/>
  </r>
  <r>
    <x v="3"/>
    <n v="81112200"/>
    <s v="RENOVACIÓN LICENCIA AUTO CAD"/>
    <s v="TRASLADO"/>
    <s v="TRASLADO"/>
    <s v="TRASLADO"/>
    <s v="Recursos propios"/>
    <n v="15000000"/>
    <n v="15000000"/>
    <s v="NO"/>
    <s v="N/A"/>
    <s v="Natalia Ruiz Lozano"/>
    <s v="Lider Gestor Contratacion"/>
    <s v="3837022"/>
    <s v="natalia.ruiz@fla.com.co"/>
    <s v="Fortalecimiento de los ingresos departamentales"/>
    <s v="MODERNIZACION Y OPTIMIZACION DEL SISTEMA PRODUCTIVO DE LA FLA"/>
    <s v="Apoyo y Fortalecimiento Administrativo de la FLA"/>
    <n v="220155001"/>
    <m/>
    <m/>
    <m/>
    <m/>
    <m/>
    <m/>
    <m/>
    <x v="1"/>
    <m/>
    <m/>
    <m/>
    <s v="JORGE ANDRES FERNANDEZ C."/>
    <s v="Tipo C:  Supervisión"/>
    <s v="Tecnica, Administrativa, Financiera."/>
  </r>
  <r>
    <x v="3"/>
    <n v="81112200"/>
    <s v="LICENCIAMIENTO E IMPLEMENTACIÓN DE SOLUCIONES INFORMÁTICAS: PESADO DINÁMICO Y OPERADOR LOGÍSTICO DESARROLLO DISPOSITIVOS MÓVILES"/>
    <s v="TRASLADO"/>
    <s v="TRASLADO"/>
    <s v="TRASLADO"/>
    <s v="Recursos propios"/>
    <n v="25000000"/>
    <n v="25000000"/>
    <s v="NO"/>
    <s v="N/A"/>
    <s v="Natalia Ruiz Lozano"/>
    <s v="Lider Gestor Contratacion"/>
    <s v="3837022"/>
    <s v="natalia.ruiz@fla.com.co"/>
    <s v="Fortalecimiento de los ingresos departamentales"/>
    <s v="MODERNIZACION Y OPTIMIZACION DEL SISTEMA PRODUCTIVO DE LA FLA"/>
    <s v="Apoyo y Fortalecimiento Administrativo de la FLA"/>
    <n v="220155001"/>
    <m/>
    <m/>
    <m/>
    <m/>
    <m/>
    <m/>
    <m/>
    <x v="1"/>
    <m/>
    <m/>
    <m/>
    <s v="JORGE ANDRES FERNANDEZ C."/>
    <s v="Tipo C:  Supervisión"/>
    <s v="Tecnica, Administrativa, Financiera."/>
  </r>
  <r>
    <x v="4"/>
    <n v="781115002"/>
    <s v="Contratar el suministro de tiquetes aéreos, regionales, nacionales e internacionales para los desplazamientos de los servidores públicos de la Secretaría de Gestión Humana"/>
    <s v="Febrero"/>
    <s v="11 meses"/>
    <s v="Contratación Directa - Contratos Interadministrativos"/>
    <s v="Recursos propios"/>
    <n v="55000000"/>
    <n v="55000000"/>
    <s v="NO"/>
    <s v="N/A"/>
    <s v="Jorge O. Patiño Cardona"/>
    <s v="Profesional universitario"/>
    <n v="3839691"/>
    <s v="jorge.patino@antioquia.gov.co"/>
    <s v="N/A"/>
    <s v="N/A"/>
    <s v="N/A"/>
    <s v="N/A"/>
    <s v="N/A"/>
    <s v="N/A"/>
    <s v=" "/>
    <n v="15817"/>
    <d v="2016-12-01T00:00:00"/>
    <s v=" "/>
    <s v=" "/>
    <x v="2"/>
    <m/>
    <m/>
    <m/>
    <s v="Hernan Dario Tamayo Piedrahita"/>
    <s v="Tipo C:  Supervisión"/>
    <s v="Tecnica, Administrativa, Financiera, juridica y contable."/>
  </r>
  <r>
    <x v="4"/>
    <n v="81161801"/>
    <s v="Contratar los servicios de CONTAC CENTER para la Administración Departamental y de BPO (Bussiness Process Outsorsing) para la dirección de Pasaportes; de esta manera apoyar la actividad institucional  necesaria para el fortalecimiento  de las relaciones con la comunidad"/>
    <s v="ENERO  "/>
    <s v="11 meses"/>
    <s v="Contratación Directa - Contratos Interadministrativos"/>
    <s v="Recursos propios"/>
    <n v="1202027752"/>
    <n v="1202027752"/>
    <s v="NO"/>
    <s v="N/A"/>
    <s v="Jorge O. Patiño Cardona"/>
    <s v="Profesional universitario"/>
    <n v="3839691"/>
    <s v="jorge.patino@antioquia.gov.co"/>
    <s v="Fortalecimiento del Modelo integral de Atención a la ciudadanía"/>
    <s v="Cumplimiento del enfoque al cliente frente a la dimensión de Adaptabilidad en el diagnóstico de la cultura organizacional"/>
    <s v="Fortalecimiento del Modelo integral de Atención a la ciudadanía"/>
    <n v="222197001"/>
    <s v=" procesos del Sistema Integrado de Gestión articulados con la Misión, Visión y objetivos estrategicos de la entidad"/>
    <s v="Fortalecimiento en la atención a la Ciudadania"/>
    <m/>
    <n v="15631"/>
    <m/>
    <m/>
    <m/>
    <x v="1"/>
    <m/>
    <m/>
    <m/>
    <s v="Erica Maria Tobon Rivera"/>
    <s v="Tipo C:  Supervisión"/>
    <s v="Tecnica, Administrativa, Financiera, juridica y contable."/>
  </r>
  <r>
    <x v="4"/>
    <n v="82121503"/>
    <s v="Elaboración de credenciales de identificación (carné)  con su correspondiente cinta bordada y accesorio porta escarapela "/>
    <s v="Febrero"/>
    <s v="10 meses"/>
    <s v="Mínima Cuantía"/>
    <s v="Recursos propios"/>
    <n v="8000000"/>
    <n v="8000000"/>
    <s v="NO"/>
    <s v="N/A"/>
    <s v="Jorge O. Patiño Cardona"/>
    <s v="Profesional universitario"/>
    <n v="3839691"/>
    <s v="jorge.patino@antioquia.gov.co"/>
    <s v="N/A"/>
    <s v="N/A"/>
    <s v="N/A"/>
    <s v="N/A"/>
    <s v="N/A"/>
    <s v="N/A"/>
    <m/>
    <m/>
    <m/>
    <m/>
    <m/>
    <x v="1"/>
    <m/>
    <m/>
    <m/>
    <s v="Ingrid Rodriguez Cuellar"/>
    <s v="Tipo C:  Supervisión"/>
    <s v="Tecnica, Administrativa, Financiera, juridica y contable."/>
  </r>
  <r>
    <x v="4"/>
    <n v="80101505"/>
    <s v="Renovación de certificados al Sistema Integrado de Gestión, bajo los requisitos de las normas ISO 9001 y NTCGP 1000"/>
    <s v="JULIO  "/>
    <s v="15 días hábiles"/>
    <s v="Contratación Directa - Prestación de Servicios y de Apoyo a la Gestión Persona Jurídica"/>
    <s v="Recursos propios"/>
    <n v="13500000"/>
    <n v="13500000"/>
    <s v="NO"/>
    <s v="N/A"/>
    <s v="Jorge O. Patiño Cardona"/>
    <s v="Profesional universitario"/>
    <n v="3839691"/>
    <s v="jorge.patino@antioquia.gov.co"/>
    <s v="Fortalecimiento y articulación entre el modelo de operación por procesos (Sistema Integrado de Gestión) y la estructura organizacional"/>
    <s v="Organismos fortalecidos en la articulación del Modelo de Operación por Procesos y Estructura Organizacional del MECI: 2014 para el cumplimiento de la misión y los objetivos estratégicos."/>
    <s v="Fortalecimientodel  Sistema  Integrado de Gestión del Departamento de Antioqui"/>
    <s v="22-2040"/>
    <s v=" procesos del Sistema Integrado de Gestión articulados con la Misión, Visión y objetivos estrategicos de la entidad"/>
    <s v="Auditoría externa"/>
    <m/>
    <m/>
    <m/>
    <m/>
    <m/>
    <x v="1"/>
    <m/>
    <m/>
    <m/>
    <s v="Lleny Sulaima Barrera Suárez"/>
    <s v="Tipo C:  Supervisión"/>
    <s v="Tecnica, Administrativa, Financiera, juridica y contable."/>
  </r>
  <r>
    <x v="4"/>
    <n v="80101505"/>
    <s v="Realizar auditorías internas de calidad, según las directrices del estándar para Auditorías NTC ISO 19011:2012. para determinar, en conjunto con el equipo auditor de la GOBERNACIÓN DE ANTIOQUIA,"/>
    <s v="MARZO  "/>
    <s v="2 MESES"/>
    <s v="Contratación Directa - Contratos Interadministrativos"/>
    <s v="Recursos propios"/>
    <n v="50085000"/>
    <n v="50085000"/>
    <s v="NO"/>
    <s v="N/A"/>
    <s v="Jorge O. Patiño Cardona"/>
    <s v="Profesional universitario"/>
    <n v="3839691"/>
    <s v="jorge.patino@antioquia.gov.co"/>
    <s v="Fortalecimiento y articulación entre el modelo de operación por procesos (Sistema Integrado de Gestión) y la estructura organizacional"/>
    <s v="Organismos fortalecidos en la articulación del Modelo de Operación por Procesos y Estructura Organizacional del MECI: 2014 para el cumplimiento de la misión y los objetivos estratégicos."/>
    <s v="Fortalecimientodel  Sistema  Integrado de Gestión del Departamento de Antioqui"/>
    <s v="22-2040"/>
    <s v=" procesos del Sistema Integrado de Gestión articulados con la Misión, Visión y objetivos estrategicos de la entidad"/>
    <s v="Auditoría externa"/>
    <m/>
    <m/>
    <m/>
    <m/>
    <m/>
    <x v="1"/>
    <m/>
    <m/>
    <m/>
    <s v="Lleny Sulaima Barrera Suárez"/>
    <s v="Tipo C:  Supervisión"/>
    <s v="Tecnica, Administrativa, Financiera, juridica y contable."/>
  </r>
  <r>
    <x v="4"/>
    <n v="81112217"/>
    <s v="Realización del 5° Evento Académico del Sistema Integrado de Gestión"/>
    <s v="Se realizará CDP para la Gerencia de Comunicaciones"/>
    <s v="15 días hábiles"/>
    <s v="Se realizará CDP para la Gerencia de Comunicaciones"/>
    <s v="Recursos propios"/>
    <n v="14000000"/>
    <n v="14000000"/>
    <s v="NO"/>
    <s v="N/A"/>
    <s v="Jorge O. Patiño Cardona"/>
    <s v="Profesional universitario"/>
    <n v="3839691"/>
    <s v="jorge.patino@antioquia.gov.co"/>
    <s v="Fortalecimiento y articulación entre el modelo de operación por procesos (Sistema Integrado de Gestión) y la estructura organizacional"/>
    <s v="Organismos fortalecidos en la articulación del Modelo de Operación por Procesos y Estructura Organizacional del MECI: 2014 para el cumplimiento de la misión y los objetivos estratégicos."/>
    <s v="Fortalecimientodel  Sistema  Integrado de Gestión del Departamento de Antioqui"/>
    <s v="22-2040"/>
    <s v=" procesos del Sistema Integrado de Gestión articulados con la Misión, Visión y objetivos estrategicos de la entidad"/>
    <s v="Auditoría externa"/>
    <m/>
    <m/>
    <m/>
    <m/>
    <m/>
    <x v="1"/>
    <m/>
    <m/>
    <m/>
    <s v="Lleny Sulaima Barrera Suárez"/>
    <s v="Tipo C:  Supervisión"/>
    <s v="Tecnica, Administrativa, Financiera, juridica y contable."/>
  </r>
  <r>
    <x v="4"/>
    <n v="81101703"/>
    <s v="Realizar diagnóstico de la cultura organizacional de la gobernación de Antioquia, definiendo la cultura meta requerida, identificando las brechas existentes entre ambas realidades y proponiendo el plan de intervención para el cierre de las mismas."/>
    <s v="JULIO  "/>
    <s v="6 meses"/>
    <s v="Contratación Directa - Prestación de Servicios y de Apoyo a la Gestión Persona Jurídica"/>
    <s v="Recursos propios"/>
    <n v="250000000"/>
    <n v="250000000"/>
    <s v="NO"/>
    <s v="N/A"/>
    <s v="Jorge O. Patiño Cardona"/>
    <s v="Profesional universitario"/>
    <n v="3839691"/>
    <s v="jorge.patino@antioquia.gov.co"/>
    <s v="Componente 2 - Programa 1 Desarrollo del Capital Intelectual y Organizacional"/>
    <s v="Adaptabilidad, Misión, Participación y Consistencia"/>
    <s v="Fortalecimiento de la cultura y el cambio organizacional de la Gobernación de Antioquia,Medellin,Antioquia,occidente "/>
    <n v="100013001"/>
    <s v="Seguimiento y medición del diagnóstico de la cultura organizacional"/>
    <s v="Medición del Diagnóstico de la cultura organizacional"/>
    <m/>
    <m/>
    <m/>
    <m/>
    <m/>
    <x v="1"/>
    <m/>
    <m/>
    <m/>
    <s v="Sandra Valencia Upegui"/>
    <s v="Tipo C:  Supervisión"/>
    <s v="Tecnica, Administrativa, Financiera, juridica y contable."/>
  </r>
  <r>
    <x v="4"/>
    <n v="86101705"/>
    <s v="Contratar el apoyo logístico, incluyendo el suministro de materiales pedagógicos y souvenirs necesarios  para realizar los eventos de cierre y graduacion de los diferentes procesos de fortalecimiento de competencias, gestion de la cultura y el cambio y gestion del conocimiento, establecidos en el plan de trabajo 2017."/>
    <s v="OCTUBRE  "/>
    <s v="2 MESES"/>
    <s v="Selección Abreviada - Menor Cuantía"/>
    <s v="Recursos propios"/>
    <n v="100000000"/>
    <n v="100000000"/>
    <s v="NO"/>
    <s v="N/A"/>
    <s v="Jorge O. Patiño Cardona"/>
    <s v="Profesional universitario"/>
    <n v="3839691"/>
    <s v="jorge.patino@antioquia.gov.co"/>
    <s v="Componente 2 - Programa 1 Desarrollo del Capital Intelectual y Organizacional"/>
    <s v="Adaptabilidad, Misión, Participación y Consistencia"/>
    <s v="Fortalecimiento de las competencias laborales de los servidores públicos del departamento de Antioquia_x000a_Fortalecimiento de la cultura y el cambio organizacional de la Gobernación de Antioquia,Medellin,Antioquia,occidente _x000a_Consolidación Modelo de Gestión de Conocimiento de la Gobernación de Antioquia "/>
    <s v="100012001_x000a_100013001_x000a_100015001"/>
    <s v="Fortalecimiento de las competencias de los servidores públicos._x000a_Accciones para el cierre de brechas culturales._x000a_Acciones para la gestión del cambio Organizacional._x000a_Acciones que apalanquen las agendas de cambio institucional."/>
    <s v="Ceremonias de certificación en Competencias._x000a_Piezas de reconocimiento._x000a_Materiales de apoyo a talleres._x000a_Refrigerios para los talleres de fortalecimiento en competencias y cierre de brechas culturales"/>
    <m/>
    <m/>
    <m/>
    <m/>
    <m/>
    <x v="1"/>
    <m/>
    <m/>
    <m/>
    <s v="David Alejandro Ochoa "/>
    <s v="Tipo C:  Supervisión"/>
    <s v="Tecnica, Administrativa, Financiera, juridica y contable."/>
  </r>
  <r>
    <x v="4"/>
    <n v="80111504"/>
    <s v="Designar estudiantes para la realización de la práctica académica, con el fin de brindar apoyo a la gestión de la administración departamental (U. Privadas)"/>
    <s v="ENERO  "/>
    <s v="11 meses"/>
    <s v="Contratación Directa - Prestación de Servicios y de Apoyo a la Gestión Persona Jurídica"/>
    <s v="Recursos propios"/>
    <n v="714827014"/>
    <n v="714827014"/>
    <s v="NO"/>
    <s v="N/A"/>
    <s v="Jorge O. Patiño Cardona"/>
    <s v="Profesional universitario"/>
    <n v="3839691"/>
    <s v="jorge.patino@antioquia.gov.co"/>
    <s v="Prácticas de Excelencia"/>
    <s v="Plazas de práctica asignadas a los diferentes organismos de la Gobernación de Antioquia"/>
    <s v="Fortalecimiento Incorporación de estudiantes en semestre de práctica que aporten al desarrollo de proyectos de corta duración para el fortalecimiento de los diferentes organismos y procesos institucionales."/>
    <n v="22200001"/>
    <s v="Estudiantes en práctica asignados a los diferentes proyectos y procesos de la entidad."/>
    <s v="Contratos de Prácticas con universidades privadas"/>
    <m/>
    <m/>
    <m/>
    <m/>
    <m/>
    <x v="1"/>
    <m/>
    <m/>
    <m/>
    <s v="Diego Fernando Bedoya Gallo"/>
    <s v="Tipo C:  Supervisión"/>
    <s v="Tecnica, Administrativa, Financiera, juridica y contable."/>
  </r>
  <r>
    <x v="4"/>
    <n v="80111504"/>
    <s v="Designar estudiantes para la realización de la práctica académica, con el fin de brindar apoyo a la gestión de la administración departamental (U. Públicas)"/>
    <s v="ENERO  "/>
    <s v="11 meses"/>
    <s v="Contratación Directa - Contratos Interadministrativos"/>
    <s v="Recursos propios"/>
    <n v="915872110"/>
    <n v="915872110"/>
    <s v="NO"/>
    <s v="N/A"/>
    <s v="Jorge O. Patiño Cardona"/>
    <s v="Profesional universitario"/>
    <n v="3839691"/>
    <s v="jorge.patino@antioquia.gov.co"/>
    <s v="Prácticas de Excelencia"/>
    <s v="Plazas de práctica asignadas a los diferentes organismos de la Gobernación de Antioquia"/>
    <s v="Fortalecimiento Incorporación de estudiantes en semestre de práctica que aporten al desarrollo de proyectos de corta duración para el fortalecimiento de los diferentes organismos y procesos institucionales."/>
    <n v="22200001"/>
    <s v="Estudiantes en práctica asignados a los diferentes proyectos y procesos de la entidad."/>
    <s v="Contratos de Prácticas con universidades públicas"/>
    <m/>
    <m/>
    <m/>
    <m/>
    <m/>
    <x v="1"/>
    <m/>
    <m/>
    <m/>
    <s v="Maribel Barrientos Uribe"/>
    <s v="Tipo C:  Supervisión"/>
    <s v="Tecnica, Administrativa, Financiera, juridica y contable."/>
  </r>
  <r>
    <x v="4"/>
    <n v="80101505"/>
    <s v="Convenio Educativo Departamento de Antioquia ICETEX "/>
    <s v="ENERO  "/>
    <s v="11 meses"/>
    <s v="Contratación Directa - Prestación de Servicios y de Apoyo a la Gestión Persona Jurídica"/>
    <s v="Recursos propios"/>
    <n v="133258431"/>
    <n v="133258431"/>
    <s v="NO"/>
    <s v="N/A"/>
    <s v="Jorge O. Patiño Cardona"/>
    <s v="Profesional universitario"/>
    <n v="3839691"/>
    <s v="jorge.patino@antioquia.gov.co"/>
    <s v="Gestión del Empleo Público"/>
    <s v="Capacitación para el Fortalecimiento de la Gestión Institucional en Todo el Departamento de Antioquia"/>
    <s v="Capacitación para el fortalecimiento de la gestión institucional"/>
    <s v="02-0165"/>
    <s v="Servidores públicos fortalecidos en sus competencias"/>
    <s v="Servicios"/>
    <m/>
    <m/>
    <m/>
    <m/>
    <m/>
    <x v="1"/>
    <m/>
    <m/>
    <m/>
    <s v="Beatriz Elena Restrepo Munera"/>
    <s v="Tipo C:  Supervisión"/>
    <s v="Tecnica, Administrativa, Financiera, juridica y contable."/>
  </r>
  <r>
    <x v="4"/>
    <n v="901116001"/>
    <s v="Contratar la logística necesaria para atender las actividades de bienestar, reinducción, seguridad y salud en el trabajo y clima organizacional dirigida a los servidores  públicos del Departamento de Antioquia"/>
    <s v="Febrero"/>
    <s v="8 meses"/>
    <s v="Selección Abreviada - Menor Cuantía"/>
    <s v="Recursos propios"/>
    <n v="280000000"/>
    <n v="280000000"/>
    <s v="NO"/>
    <s v="N/A"/>
    <s v="Jorge O. Patiño Cardona"/>
    <s v="Profesional universitario"/>
    <n v="3839691"/>
    <s v="jorge.patino@antioquia.gov.co"/>
    <s v="Gestión de la Seguridad y Salud en el Trabajo"/>
    <s v="Servidores Públicos intervenidos integralmente desde la seguridad y salud en el trabajo"/>
    <s v="Mejoramiento de la Calidad de Vida de los servidores públicos y sus beneficiarios directos de la Gobernación de Antioquia"/>
    <s v="01-0025"/>
    <s v="Satisfacción de los servidores públicos departamentales"/>
    <s v="Servicios"/>
    <m/>
    <m/>
    <m/>
    <m/>
    <m/>
    <x v="1"/>
    <m/>
    <m/>
    <m/>
    <s v="Diana Patricia Rua David"/>
    <s v="Tipo C:  Supervisión"/>
    <s v="Tecnica, Administrativa, Financiera, juridica y contable."/>
  </r>
  <r>
    <x v="4"/>
    <n v="901417002"/>
    <s v="Prestar servicios de formación y desarrollo deportivo a los servidores públicos adscritos al Departamento de Antioquia y sus beneficiarios directos"/>
    <s v="Febrero"/>
    <s v="10 meses"/>
    <s v="Selección Abreviada - Menor Cuantía"/>
    <s v="Recursos propios"/>
    <n v="130000000"/>
    <n v="130000000"/>
    <s v="NO"/>
    <s v="N/A"/>
    <s v="Jorge O. Patiño Cardona"/>
    <s v="Profesional universitario"/>
    <n v="3839691"/>
    <s v="jorge.patino@antioquia.gov.co"/>
    <s v="Fortalecimiento del bienestar laboral y mejoramiento de la calidad de vida"/>
    <s v="Servidores Públicos intervenidos integralmente desde la seguridad y salud en el trabajo"/>
    <s v="Mejoramiento de la Calidad de Vida de los servidores públicos y sus beneficiarios directos de la Gobernación de Antioquia"/>
    <s v="10-0022"/>
    <s v="Satisfacción de los servidores públicos departamentales"/>
    <s v="Servicios"/>
    <m/>
    <m/>
    <m/>
    <m/>
    <m/>
    <x v="1"/>
    <m/>
    <m/>
    <m/>
    <s v="Beatriz Elena Rojas Soto"/>
    <s v="Tipo C:  Supervisión"/>
    <s v="Tecnica, Administrativa, Financiera, juridica y contable."/>
  </r>
  <r>
    <x v="4"/>
    <n v="861116004"/>
    <s v="Brindar cursos de capacitación informal, artes, oficios, recreación y deportes para los servidores públicos y sus beneficiarios directos en las modalidades de su preferencia"/>
    <s v="Febrero"/>
    <s v="10 meses"/>
    <s v="Contratación Directa - Prestación de Servicios y de Apoyo a la Gestión Persona Jurídica"/>
    <s v="Recursos propios"/>
    <n v="130000000"/>
    <n v="130000000"/>
    <s v="NO"/>
    <s v="N/A"/>
    <s v="Jorge O. Patiño Cardona"/>
    <s v="Profesional universitario"/>
    <n v="3839691"/>
    <s v="jorge.patino@antioquia.gov.co"/>
    <s v="Fortalecimiento del bienestar laboral y mejoramiento de la calidad de vida"/>
    <s v="Servidores Públicos intervenidos integralmente desde la seguridad y salud en el trabajo"/>
    <s v="Mejoramiento de la Calidad de Vida de los servidores públicos y sus beneficiarios directos de la Gobernación de Antioquia"/>
    <s v="10-0022"/>
    <s v="Satisfacción de los servidores públicos departamentales"/>
    <s v="Servicios"/>
    <m/>
    <m/>
    <m/>
    <m/>
    <m/>
    <x v="1"/>
    <m/>
    <m/>
    <m/>
    <s v="Elvia María Ríos Izquierdo"/>
    <s v="Tipo C:  Supervisión"/>
    <s v="Tecnica, Administrativa, Financiera, juridica y contable."/>
  </r>
  <r>
    <x v="4"/>
    <n v="90151502"/>
    <s v="Realizar actividades recreativas para los servidores publicos departamentales y su grupo familiar"/>
    <s v="MARZO  "/>
    <s v="7 meses"/>
    <s v="Selección Abreviada - Menor Cuantía"/>
    <s v="Recursos propios"/>
    <n v="140000000"/>
    <n v="140000000"/>
    <s v="NO"/>
    <s v="N/A"/>
    <s v="Jorge O. Patiño Cardona"/>
    <s v="Profesional universitario"/>
    <n v="3839691"/>
    <s v="jorge.patino@antioquia.gov.co"/>
    <s v="Fortalecimiento del bienestar laboral y mejoramiento de la calidad de vida"/>
    <s v="Servidores Públicos intervenidos integralmente desde la seguridad y salud en el trabajo"/>
    <s v="Mejoramiento de la Calidad de Vida de los servidores públicos y sus beneficiarios directos de la Gobernación de Antioquia"/>
    <s v="10-0022"/>
    <s v="Satisfacción de los servidores públicos departamentales"/>
    <s v="Servicios"/>
    <m/>
    <m/>
    <m/>
    <m/>
    <m/>
    <x v="1"/>
    <m/>
    <m/>
    <m/>
    <s v="Beatriz Elena Rojas Soto"/>
    <s v="Tipo C:  Supervisión"/>
    <s v="Tecnica, Administrativa, Financiera, juridica y contable."/>
  </r>
  <r>
    <x v="4"/>
    <n v="861316001"/>
    <s v="Realizar cursos de formación musical para los hijos de los servidores públicos "/>
    <s v="MARZO  "/>
    <s v="7 meses"/>
    <s v="Mínima Cuantía"/>
    <s v="Recursos propios"/>
    <n v="20000000"/>
    <n v="20000000"/>
    <s v="NO"/>
    <s v="N/A"/>
    <s v="Jorge O. Patiño Cardona"/>
    <s v="Profesional universitario"/>
    <n v="3839691"/>
    <s v="jorge.patino@antioquia.gov.co"/>
    <s v="Fortalecimiento del bienestar laboral y mejoramiento de la calidad de vida"/>
    <s v="Servidores Públicos intervenidos integralmente desde la seguridad y salud en el trabajo"/>
    <s v="Mejoramiento de la Calidad de Vida de los servidores públicos y sus beneficiarios directos de la Gobernación de Antioquia"/>
    <s v="10-0022"/>
    <s v="Satisfacción de los servidores públicos departamentales"/>
    <s v="Servicios"/>
    <m/>
    <m/>
    <m/>
    <m/>
    <m/>
    <x v="1"/>
    <m/>
    <m/>
    <m/>
    <s v="Elvia María Ríos Izquierdo"/>
    <s v="Tipo C:  Supervisión"/>
    <s v="Tecnica, Administrativa, Financiera, juridica y contable."/>
  </r>
  <r>
    <x v="4"/>
    <n v="861116002"/>
    <s v="Prestar los servicios de capacitación informal, recreacion y mantenimiento fisico a los jubilados, pensionados y sus beneficiarios directos del Departamento de Antioquia"/>
    <s v="Febrero"/>
    <s v="10 meses"/>
    <s v="Contratación Directa - Prestación de Servicios y de Apoyo a la Gestión Persona Jurídica"/>
    <s v="Recursos propios"/>
    <n v="180000000"/>
    <n v="180000000"/>
    <s v="NO"/>
    <s v="N/A"/>
    <s v="Jorge O. Patiño Cardona"/>
    <s v="Profesional universitario"/>
    <n v="3839691"/>
    <s v="jorge.patino@antioquia.gov.co"/>
    <s v="Fortalecimiento del bienestar laboral y mejoramiento de la calidad de vida"/>
    <s v="Servidores Públicos intervenidos integralmente desde la seguridad y salud en el trabajo"/>
    <s v="Mejoramiento de la Calidad de Vida de los servidores públicos y sus beneficiarios directos de la Gobernación de Antioquia"/>
    <s v="10-0018"/>
    <s v="Satisfacción de los pensionados departamentales"/>
    <s v="Servicios"/>
    <m/>
    <m/>
    <m/>
    <m/>
    <m/>
    <x v="1"/>
    <m/>
    <m/>
    <m/>
    <s v="Beatriz Elena Rojas Soto"/>
    <s v="Tipo C:  Supervisión"/>
    <s v="Tecnica, Administrativa, Financiera, juridica y contable."/>
  </r>
  <r>
    <x v="4"/>
    <n v="51211600"/>
    <s v="Adquirir medicamentos, insumos hospitalarios y otros elementos para consultorio médico de primeros auxilios"/>
    <s v="MARZO  "/>
    <s v="2 MESES"/>
    <s v="Mínima Cuantía"/>
    <s v="Recursos propios"/>
    <n v="15000000"/>
    <n v="15000000"/>
    <s v="NO"/>
    <s v="N/A"/>
    <s v="Jorge O. Patiño Cardona"/>
    <s v="Profesional universitario"/>
    <n v="3839691"/>
    <s v="jorge.patino@antioquia.gov.co"/>
    <s v="Gestión de la Seguridad y Salud en el Trabajo"/>
    <s v="Servidores Públicos intervenidos integralmente desde la seguridad y salud en el trabajo"/>
    <s v="Implementación de la Seguridad y Salud en el Trabajo en la Gobernación de Antioquia"/>
    <s v="01-0025"/>
    <s v="Fortalecer la Seguridad y la Salud en el Trabajo"/>
    <s v="Suministros"/>
    <m/>
    <m/>
    <m/>
    <m/>
    <m/>
    <x v="1"/>
    <m/>
    <m/>
    <m/>
    <s v="Jaime Ignacio Gaviria C"/>
    <s v="Tipo C:  Supervisión"/>
    <s v="Tecnica, Administrativa, Financiera, juridica y contable."/>
  </r>
  <r>
    <x v="4"/>
    <n v="851015003"/>
    <s v="Contratación de exámenes médicos para servidores y contratistas independientes (semana de la salud ocupacional para CAD y todo el Departamento de Antioquia)"/>
    <s v="ENERO  "/>
    <s v="9 MESES"/>
    <s v="Mínima Cuantía"/>
    <s v="Recursos propios"/>
    <n v="73000000"/>
    <n v="73000000"/>
    <s v="NO"/>
    <s v="N/A"/>
    <s v="Jorge O. Patiño Cardona"/>
    <s v="Profesional universitario"/>
    <n v="3839691"/>
    <s v="jorge.patino@antioquia.gov.co"/>
    <s v="Gestión de la Seguridad y Salud en el Trabajo"/>
    <s v="Servidores Públicos intervenidos integralmente desde la seguridad y salud en el trabajo"/>
    <s v="Implementación de la Seguridad y Salud en el Trabajo en la Gobernación de Antioquia"/>
    <s v="01-0025"/>
    <s v="Fortalecer la Seguridad y la Salud en el Trabajo"/>
    <s v="Servicios"/>
    <m/>
    <m/>
    <m/>
    <m/>
    <m/>
    <x v="1"/>
    <m/>
    <m/>
    <m/>
    <s v="Jaime Ignacio Gaviria C"/>
    <s v="Tipo C:  Supervisión"/>
    <s v="Tecnica, Administrativa, Financiera, juridica y contable."/>
  </r>
  <r>
    <x v="4"/>
    <n v="90111601"/>
    <s v="Contratar el apoyo logístico necesario para atender las actividades de capacitación, seguridad y salud en el trabajo y clima organizacional dirigidas a los servidores públicos del Departamento de Antioquia del nivel central. (Semana de Seguridad y Salud en el trabajo)"/>
    <s v="JUNIO  "/>
    <s v="2 MESES"/>
    <s v="Mínima Cuantía"/>
    <s v="Recursos propios"/>
    <n v="50000000"/>
    <n v="50000000"/>
    <s v="NO"/>
    <s v="N/A"/>
    <s v="Jorge O. Patiño Cardona"/>
    <s v="Profesional universitario"/>
    <n v="3839691"/>
    <s v="jorge.patino@antioquia.gov.co"/>
    <s v="Gestión de la Seguridad y Salud en el Trabajo"/>
    <s v="Servidores Públicos intervenidos integralmente desde la seguridad y salud en el trabajo"/>
    <s v="Implementación de la Seguridad y Salud en el Trabajo en la Gobernación de Antioquia"/>
    <s v="01-0025"/>
    <s v="Fortalecer la Seguridad y la Salud en el Trabajo"/>
    <s v="Servicios"/>
    <m/>
    <m/>
    <m/>
    <m/>
    <m/>
    <x v="1"/>
    <m/>
    <m/>
    <m/>
    <s v="Roberto F Hernández Arboleda"/>
    <s v="Tipo C:  Supervisión"/>
    <s v="Tecnica, Administrativa, Financiera, juridica y contable."/>
  </r>
  <r>
    <x v="4"/>
    <n v="85101503"/>
    <s v="Realizar las evaluaciones médicas ocupacionales, la práctica de exámenes de laboratorio y la aplicación de vacunas, necesarias para el ingreso y las ayudas necesarias para el retiro, del servidor público departamental."/>
    <s v="Febrero"/>
    <s v="10 meses"/>
    <s v="Mínima Cuantía"/>
    <s v="Recursos propios"/>
    <n v="54000000"/>
    <n v="54000000"/>
    <s v="NO"/>
    <s v="N/A"/>
    <s v="Jorge O. Patiño Cardona"/>
    <s v="Profesional universitario"/>
    <n v="3839691"/>
    <s v="jorge.patino@antioquia.gov.co"/>
    <s v="Gestión de la Seguridad y Salud en el Trabajo"/>
    <s v="Servidores Públicos intervenidos integralmente desde la seguridad y salud en el trabajo"/>
    <s v="Implementación de la Seguridad y Salud en el Trabajo en la Gobernación de Antioquia"/>
    <s v="01-0025"/>
    <s v="Fortalecer la Seguridad y la Salud en el Trabajo"/>
    <s v="Servicios"/>
    <m/>
    <m/>
    <m/>
    <m/>
    <m/>
    <x v="1"/>
    <m/>
    <m/>
    <m/>
    <s v="Jaime Ignacio Gaviria C"/>
    <s v="Tipo C:  Supervisión"/>
    <s v="Tecnica, Administrativa, Financiera, juridica y contable."/>
  </r>
  <r>
    <x v="4"/>
    <n v="901116001"/>
    <s v="Contratar los servicios de un operador logístico que facilite la asistencia de los servidores del Departamento de Antioquia a los diversos seminarios, talleres, congresos, simposios y demás eventos académicos que sean de interés para la entidad"/>
    <s v="Febrero"/>
    <s v="10 meses"/>
    <s v="Selección Abreviada - Menor Cuantía"/>
    <s v="Recursos propios"/>
    <n v="346471920"/>
    <n v="346471920"/>
    <s v="NO"/>
    <s v="N/A"/>
    <s v="Jorge O. Patiño Cardona"/>
    <s v="Profesional universitario"/>
    <n v="3839691"/>
    <s v="jorge.patino@antioquia.gov.co"/>
    <s v="Gestión del Empleo Público"/>
    <s v="Capacitación para el Fortalecimiento de la Gestión Institucional en Todo el Departamento de Antioquia"/>
    <s v="Fortalecer las competencias de los servidores públicos departamentales"/>
    <s v="10-0021"/>
    <s v="Capacitación para el Fortalecimiento Institucional"/>
    <s v="Servicios"/>
    <m/>
    <m/>
    <m/>
    <m/>
    <m/>
    <x v="1"/>
    <m/>
    <m/>
    <m/>
    <s v="John Fredy Henao Henao"/>
    <s v="Tipo C:  Supervisión"/>
    <s v="Tecnica, Administrativa, Financiera, juridica y contable."/>
  </r>
  <r>
    <x v="4"/>
    <n v="901116001"/>
    <s v="Suministrar los servicios de apoyo logístico necesarios para la realización de los programas de intervención, y prevención de los riesgos psicosociales y el clima laboral a los servidores publicos del departamento de Antioquia."/>
    <s v="Febrero"/>
    <s v="9 MESES"/>
    <s v="Selección Abreviada - Menor Cuantía"/>
    <s v="Recursos propios"/>
    <n v="233000000"/>
    <n v="233000000"/>
    <s v="NO"/>
    <s v="N/A"/>
    <s v="Jorge O. Patiño Cardona"/>
    <s v="Profesional universitario"/>
    <n v="3839691"/>
    <s v="jorge.patino@antioquia.gov.co"/>
    <s v="Gestión de la Seguridad y Salud en el Trabajo"/>
    <s v="Servidores Públicos intervenidos integralmente desde la seguridad y salud en el trabajo"/>
    <s v="Implementación de la Seguridad y Salud en el Trabajo en la Gobernación de Antioquia"/>
    <s v="01-0025"/>
    <s v="Fortalecer la Seguridad y la Salud en el Trabajo"/>
    <s v="Servicios"/>
    <m/>
    <m/>
    <m/>
    <m/>
    <m/>
    <x v="1"/>
    <m/>
    <m/>
    <m/>
    <s v="Liliana Soto Velásquez"/>
    <s v="Tipo C:  Supervisión"/>
    <s v="Tecnica, Administrativa, Financiera, juridica y contable."/>
  </r>
  <r>
    <x v="4"/>
    <n v="86111501"/>
    <s v="Diseño e implementación de un ambiente virtual de aprendizaje para plataforma Moodle de los procesos de formación en temas propios de los conocimientos, habilidades valores y actitudes de los Servidores Públicos de la Gobernación de Antioquia"/>
    <s v="MARZO  "/>
    <s v="3 meses"/>
    <s v="Selección Abreviada - Menor Cuantía"/>
    <s v="Recursos propios"/>
    <n v="44911620"/>
    <n v="44911620"/>
    <s v="NO"/>
    <s v="N/A"/>
    <s v="Jorge O. Patiño Cardona"/>
    <s v="Profesional universitario"/>
    <n v="3839691"/>
    <s v="jorge.patino@antioquia.gov.co"/>
    <s v="Gestión del Empleo Público"/>
    <s v="Capacitación para el Fortalecimiento de la Gestión Institucional en Todo el Departamento de Antioquia"/>
    <s v="Capacitación, formación y entrenamiento para los servidores públicos departamentales"/>
    <s v="07-0045"/>
    <s v="Capacitación para el Fortalecimiento Institucional"/>
    <s v="Servicios"/>
    <m/>
    <m/>
    <m/>
    <m/>
    <m/>
    <x v="1"/>
    <m/>
    <m/>
    <m/>
    <s v="Luney Rocio Serna"/>
    <s v="Tipo C:  Supervisión"/>
    <s v="Tecnica, Administrativa, Financiera, juridica y contable."/>
  </r>
  <r>
    <x v="4"/>
    <n v="46181500"/>
    <s v="Compra de elementos personales de protección y de desinfectantes de manosmpara la implementacion del programa de buenas prarcticas de higiene"/>
    <s v="JUNIO  "/>
    <s v="2 MESES"/>
    <s v="Selección Abreviada - Menor Cuantía"/>
    <s v="Recursos propios"/>
    <n v="140000000"/>
    <n v="140000000"/>
    <s v="NO"/>
    <s v="N/A"/>
    <s v="Jorge O. Patiño Cardona"/>
    <s v="Profesional universitario"/>
    <n v="3839691"/>
    <s v="jorge.patino@antioquia.gov.co"/>
    <s v="Gestión de la Seguridad y Salud en el Trabajo"/>
    <s v="Servidores Públicos intervenidos integralmente desde la seguridad y salud en el trabajo"/>
    <s v="Implementación de la Seguridad y Salud en el Trabajo en la Gobernación de Antioquia"/>
    <s v="01-0025"/>
    <s v="Mejoramiento del ambiente de trabajo"/>
    <s v="Suministros"/>
    <m/>
    <m/>
    <m/>
    <m/>
    <m/>
    <x v="1"/>
    <m/>
    <m/>
    <m/>
    <s v="Roberto F Hernández Arboleda"/>
    <s v="Tipo C:  Supervisión"/>
    <s v="Tecnica, Administrativa, Financiera, juridica y contable."/>
  </r>
  <r>
    <x v="4"/>
    <s v="44121600 "/>
    <s v="Adquirir sillas ergonómicas, que permitan atender las necesidades y la prevención de lesiones osteomusculares de algunos servidores públicos que lo requieran, para el buen desarrollo en su puesto de trabajo"/>
    <s v="Se realizará CDP para la Secretaria General "/>
    <s v="2 MESES"/>
    <s v="Se realizará CDP para la Secretaria General "/>
    <s v="Recursos propios"/>
    <n v="260000000"/>
    <n v="260000000"/>
    <s v="NO"/>
    <s v="N/A"/>
    <s v="Jorge O. Patiño Cardona"/>
    <s v="Profesional universitario"/>
    <n v="3839691"/>
    <s v="jorge.patino@antioquia.gov.co"/>
    <s v="Gestión de la Seguridad y Salud en el Trabajo"/>
    <s v="Servidores Públicos intervenidos integralmente desde la seguridad y salud en el trabajo"/>
    <s v="Implementación de la Seguridad y Salud en el Trabajo en la Gobernación de Antioquia"/>
    <s v="01-0025"/>
    <s v="Mejoramiento del ambiente de trabajo"/>
    <s v="Bienes"/>
    <m/>
    <m/>
    <m/>
    <m/>
    <m/>
    <x v="1"/>
    <m/>
    <m/>
    <m/>
    <s v="Roberto F Hernández Arboleda"/>
    <s v="Tipo C:  Supervisión"/>
    <s v="Tecnica, Administrativa, Financiera, juridica y contable."/>
  </r>
  <r>
    <x v="4"/>
    <n v="861116004"/>
    <s v="Realizar eventos culturales, de esparcimiento, religiosos y/o de capacitación en fechas especiales, para los servidores públicos departamentales"/>
    <s v="Se realizará CDP para la Gerencia de Comunicaciones"/>
    <s v="N/A"/>
    <s v="Se realizará CDP para la Gerencia de Comunicaciones"/>
    <s v="Recursos propios"/>
    <n v="60000000"/>
    <n v="60000000"/>
    <s v="NO"/>
    <s v="N/A"/>
    <s v="Jorge O. Patiño Cardona"/>
    <s v="Profesional universitario"/>
    <n v="3839691"/>
    <s v="jorge.patino@antioquia.gov.co"/>
    <s v="Fortalecimiento del bienestar laboral y mejoramiento de la calidad de vida"/>
    <s v="Servidores Públicos intervenidos integralmente desde la seguridad y salud en el trabajo"/>
    <s v="Mejoramiento de la Calidad de Vida de los servidores públicos y sus beneficiarios directos de la Gobernación de Antioquia"/>
    <s v="10-0022"/>
    <s v="Satisfacción de los servidores públicos departamentales"/>
    <s v="Servicios"/>
    <m/>
    <m/>
    <m/>
    <m/>
    <m/>
    <x v="1"/>
    <m/>
    <m/>
    <m/>
    <s v="Beatriz Elena Rojas Soto"/>
    <s v="Tipo C:  Supervisión"/>
    <s v="Tecnica, Administrativa, Financiera, juridica y contable."/>
  </r>
  <r>
    <x v="4"/>
    <n v="901116001"/>
    <s v="Facilitar la logística necesaria para la celebración del día internacional de la niñez y la recreación y el día de la juventud"/>
    <s v="Se realizará CDP para la Gerencia de Comunicaciones"/>
    <s v="N/A"/>
    <s v="Se realizará CDP para la Gerencia de Comunicaciones"/>
    <s v="Recursos propios"/>
    <n v="15000000"/>
    <n v="15000000"/>
    <s v="NO"/>
    <s v="N/A"/>
    <s v="Jorge O. Patiño Cardona"/>
    <s v="Profesional universitario"/>
    <n v="3839691"/>
    <s v="jorge.patino@antioquia.gov.co"/>
    <s v="Fortalecimiento del bienestar laboral y mejoramiento de la calidad de vida"/>
    <s v="Personas atendidas en los programas de bienestar laboral y calidad de vida"/>
    <s v="Mejoramiento de la Calidad de Vida de los servidores públicos y sus beneficiarios directos de la Gobernación de Antioquia"/>
    <s v="10-0022"/>
    <s v="Satisfacción de los servidores públicos departamentales"/>
    <s v="Servicios"/>
    <m/>
    <m/>
    <m/>
    <m/>
    <m/>
    <x v="1"/>
    <m/>
    <m/>
    <m/>
    <s v="Beatriz Elena Rojas Soto"/>
    <s v="Tipo C:  Supervisión"/>
    <s v="Tecnica, Administrativa, Financiera, juridica y contable."/>
  </r>
  <r>
    <x v="4"/>
    <n v="901018002"/>
    <s v="Adquirir los bienes y servicios necesarios para la realización del pregón navideño y la caja navideña en la Gobernación de Antioquia"/>
    <s v="Se realizará CDP para la Gerencia de Comunicaciones"/>
    <s v="N/A"/>
    <s v="Se realizará CDP para la Gerencia de Comunicaciones"/>
    <s v="Recursos propios"/>
    <n v="20000000"/>
    <n v="20000000"/>
    <s v="NO"/>
    <s v="N/A"/>
    <s v="Jorge O. Patiño Cardona"/>
    <s v="Profesional universitario"/>
    <n v="3839691"/>
    <s v="jorge.patino@antioquia.gov.co"/>
    <s v="Fortalecimiento del bienestar laboral y mejoramiento de la calidad de vida"/>
    <s v="Personas atendidas en los programas de bienestar laboral y calidad de vida"/>
    <s v="Mejoramiento de la Calidad de Vida de los servidores públicos y sus beneficiarios directos de la Gobernación de Antioquia"/>
    <s v="10-0022"/>
    <s v="Satisfacción de los servidores públicos departamentales"/>
    <s v="Servicios"/>
    <m/>
    <m/>
    <m/>
    <m/>
    <m/>
    <x v="1"/>
    <m/>
    <m/>
    <m/>
    <s v="Beatriz Elena Rojas Soto"/>
    <s v="Tipo C:  Supervisión"/>
    <s v="Tecnica, Administrativa, Financiera, juridica y contable."/>
  </r>
  <r>
    <x v="4"/>
    <n v="901116001"/>
    <s v="Contratar la logística necesaria para la realización del evento de reconocimiento de los talentos de las servidoras y servidores de la administración departamental"/>
    <s v="Se realizará CDP para la Gerencia de Comunicaciones"/>
    <s v="N/A"/>
    <s v="Se realizará CDP para la Gerencia de Comunicaciones"/>
    <s v="Recursos propios"/>
    <n v="160000000"/>
    <n v="160000000"/>
    <s v="NO"/>
    <s v="N/A"/>
    <s v="Jorge O. Patiño Cardona"/>
    <s v="Profesional universitario"/>
    <n v="3839691"/>
    <s v="jorge.patino@antioquia.gov.co"/>
    <s v="Fortalecimiento del bienestar laboral y mejoramiento de la calidad de vida"/>
    <s v="Personas atendidas en los programas de bienestar laboral y calidad de vida"/>
    <s v="Mejoramiento de la Calidad de Vida de los servidores públicos y sus beneficiarios directos de la Gobernación de Antioquia"/>
    <s v="10-0024"/>
    <s v="Satisfacción de los servidores públicos departamentales"/>
    <s v="Servicios"/>
    <m/>
    <m/>
    <m/>
    <m/>
    <m/>
    <x v="1"/>
    <m/>
    <m/>
    <m/>
    <s v="Elvia María Ríos Izquierdo"/>
    <s v="Tipo C:  Supervisión"/>
    <s v="Tecnica, Administrativa, Financiera, juridica y contable."/>
  </r>
  <r>
    <x v="4"/>
    <n v="81112200"/>
    <s v="Sistematización de las historias clínicas ocupacionales y la administración electrónica de sus documentos."/>
    <s v="Febrero"/>
    <s v="10 meses"/>
    <s v="Selección Abreviada - Menor Cuantía"/>
    <s v="Recursos propios"/>
    <n v="90000000"/>
    <n v="90000000"/>
    <s v="NO"/>
    <s v="N/A"/>
    <s v="Jorge O. Patiño Cardona"/>
    <s v="Profesional universitario"/>
    <n v="3839691"/>
    <s v="jorge.patino@antioquia.gov.co"/>
    <s v="Gestión de la Seguridad y Salud en el Trabajo"/>
    <s v="Servidores Públicos intervenidos integralmente desde la seguridad y salud en el trabajo"/>
    <s v="Implementación de la Seguridad y Salud en el Trabajo en la Gobernación de Antioquia"/>
    <s v="01-0025"/>
    <s v="Modernización Administrativa"/>
    <s v="Servicios"/>
    <m/>
    <m/>
    <m/>
    <m/>
    <m/>
    <x v="1"/>
    <m/>
    <m/>
    <m/>
    <s v="Francisco Guillermo Castro Salazar"/>
    <s v="Tipo C:  Supervisión"/>
    <s v="Tecnica, Administrativa, Financiera, juridica y contable."/>
  </r>
  <r>
    <x v="4"/>
    <n v="901116001"/>
    <s v="Suministrar los servicios de apoyo logístico necesarios para la realización de los programas de Mejoramiento de la Calidad de Vidad de los servidores públicos y sus beneficiarios directos de la Gobernación de Antioquia"/>
    <s v="Febrero"/>
    <s v="10 meses"/>
    <s v="Selección Abreviada - Menor Cuantía"/>
    <s v="Recursos propios"/>
    <n v="600000000"/>
    <n v="600000000"/>
    <s v="NO"/>
    <s v="N/A"/>
    <s v="Jorge O. Patiño Cardona"/>
    <s v="Profesional universitario"/>
    <n v="3839691"/>
    <s v="jorge.patino@antioquia.gov.co"/>
    <s v="Fortalecimiento del bienestar laboral y mejoramiento de la calidad de vida"/>
    <s v="Servidores Públicos intervenidos integralmente desde la seguridad y salud en el trabajo"/>
    <s v="Mejoramiento de la Calidad de Vida de los servidores públicos y sus beneficiarios directos de la Gobernación de Antioquia"/>
    <s v="10-0022"/>
    <s v="Satisfacción de los servidores públicos departamentales"/>
    <s v="Servicios"/>
    <m/>
    <m/>
    <m/>
    <m/>
    <m/>
    <x v="1"/>
    <m/>
    <m/>
    <m/>
    <s v="Elvia María Ríos Izquierdo"/>
    <s v="Tipo C:  Supervisión"/>
    <s v="Tecnica, Administrativa, Financiera, juridica y contable."/>
  </r>
  <r>
    <x v="4"/>
    <n v="901116001"/>
    <s v="Suministrar los servicios de apoyo logístico necesarios para la realización de los programas de Seguridad y Salud en el trabajo de los servidores públicos departamentales"/>
    <s v="Febrero"/>
    <s v="10 meses"/>
    <s v="Selección Abreviada - Menor Cuantía"/>
    <s v="Recursos propios"/>
    <n v="400000000"/>
    <n v="400000000"/>
    <s v="NO"/>
    <s v="N/A"/>
    <s v="Jorge O. Patiño Cardona"/>
    <s v="Profesional universitario"/>
    <n v="3839691"/>
    <s v="jorge.patino@antioquia.gov.co"/>
    <s v="Gestión de la Seguridad y Salud en el Trabajo"/>
    <s v="Servidores Públicos intervenidos integralmente desde la seguridad y salud en el trabajo"/>
    <s v="Implementación de la Seguridad y Salud en el Trabajo en la Gobernación de Antioquia"/>
    <s v="01-0025"/>
    <s v="Fortalecer la Seguridad y la Salud en el Trabajo"/>
    <s v="Servicios"/>
    <m/>
    <m/>
    <m/>
    <m/>
    <m/>
    <x v="1"/>
    <m/>
    <m/>
    <m/>
    <s v="Roberto Fernándo Hernández Arboleda"/>
    <s v="Tipo C:  Supervisión"/>
    <s v="Tecnica, Administrativa, Financiera, juridica y contable."/>
  </r>
  <r>
    <x v="4"/>
    <n v="81112209"/>
    <s v="Prestar el servicio de soporte, mantenimiento y actualización del software Kactus-HR, para la gestión de nómina y recursos humanos."/>
    <s v="ENERO  "/>
    <s v="11 meses"/>
    <s v="Contratación Directa - No pluralidad de oferentes"/>
    <s v="Recursos propios"/>
    <n v="70500000"/>
    <n v="70500000"/>
    <s v="NO"/>
    <s v="N/A"/>
    <s v="Jorge O. Patiño Cardona"/>
    <s v="Profesional universitario"/>
    <n v="3839691"/>
    <s v="jorge.patino@antioquia.gov.co"/>
    <s v="Fortalecimiento de las TIC en la Administración Departamental"/>
    <s v="Soluciones Informáticas intervenidas y cumpliendo las políticas  informáticas**"/>
    <s v="Fortalecimiento de las tecnologías de información y comunicaciones TIC"/>
    <s v="22-0080"/>
    <s v="Fortalecimiento de las tecnologías de información y comunicaciones TIC"/>
    <s v="Intervenir  soluciones informáticas"/>
    <m/>
    <n v="15815"/>
    <m/>
    <m/>
    <m/>
    <x v="1"/>
    <m/>
    <m/>
    <m/>
    <s v="Doris Elena Palacio Ramírez"/>
    <s v="Tipo C:  Supervisión"/>
    <s v="Tecnica, Administrativa, Financiera, juridica y contable."/>
  </r>
  <r>
    <x v="4"/>
    <n v="81112209"/>
    <s v="Prestar el servicio de soporte, mantenimiento y actualización del software SISCUOTAS, para la administración de las cuotas partes jubilatorias por cobrar y por pagar del Departamento de Antioquia"/>
    <s v="ENERO  "/>
    <s v="11 meses"/>
    <s v="Contratación Directa - No pluralidad de oferentes"/>
    <s v="Recursos propios"/>
    <n v="91000000"/>
    <n v="91000000"/>
    <s v="NO"/>
    <s v="N/A"/>
    <s v="Jorge O. Patiño Cardona"/>
    <s v="Profesional universitario"/>
    <n v="3839691"/>
    <s v="jorge.patino@antioquia.gov.co"/>
    <s v="Fortalecimiento de las TIC en la Administración Departamental"/>
    <s v="Soluciones Informáticas intervenidas y cumpliendo las políticas  informáticas**"/>
    <s v="Fortalecimiento de las tecnologías de información y comunicaciones TIC"/>
    <s v="22-0080"/>
    <s v="Fortalecimiento de las tecnologías de información y comunicaciones TIC"/>
    <s v="Intervenir  soluciones informáticas"/>
    <m/>
    <n v="15824"/>
    <m/>
    <m/>
    <m/>
    <x v="1"/>
    <m/>
    <m/>
    <m/>
    <s v="Doris Elena Palacio Ramírez"/>
    <s v="Tipo C:  Supervisión"/>
    <s v="Tecnica, Administrativa, Financiera, juridica y contable."/>
  </r>
  <r>
    <x v="4"/>
    <n v="81111901"/>
    <s v="Software de respaldo NetBackup. Servicios de renovación  y actualización"/>
    <s v="ENERO  "/>
    <s v="11 meses"/>
    <s v="Selección Abreviada - Subasta Inversa"/>
    <s v="Recursos propios"/>
    <n v="222750544.80000001"/>
    <n v="222750544.80000001"/>
    <s v="NO"/>
    <s v="N/A"/>
    <s v="Jorge O. Patiño Cardona"/>
    <s v="Profesional universitario"/>
    <n v="3839691"/>
    <s v="jorge.patino@antioquia.gov.co"/>
    <s v="Fortalecimiento de las TIC en la Administración Departamental"/>
    <s v="Soluciones Informáticas intervenidas y cumpliendo las políticas  informáticas**"/>
    <s v="Fortalecimiento de las tecnologías de información y comunicaciones TIC"/>
    <s v="22-0080"/>
    <s v="Fortalecimiento de las tecnologías de información y comunicaciones TIC"/>
    <s v="Intervenir  soluciones informáticas"/>
    <m/>
    <n v="15816"/>
    <m/>
    <m/>
    <m/>
    <x v="1"/>
    <m/>
    <m/>
    <m/>
    <s v="Jaime Alberto Vásquez"/>
    <s v="Tipo C:  Supervisión"/>
    <s v="Tecnica, Administrativa, Financiera, juridica y contable."/>
  </r>
  <r>
    <x v="4"/>
    <n v="81112209"/>
    <s v="G+ (actualización, soporte y mantenimiento),  Secretaría de Gestión Humana"/>
    <s v="Febrero"/>
    <s v="12 meses"/>
    <s v="Contratación Directa - No pluralidad de oferentes"/>
    <s v="Recursos propios"/>
    <n v="130000000"/>
    <n v="130000000"/>
    <s v="NO"/>
    <s v="N/A"/>
    <s v="Jorge O. Patiño Cardona"/>
    <s v="Profesional universitario"/>
    <n v="3839691"/>
    <s v="jorge.patino@antioquia.gov.co"/>
    <s v="Fortalecimiento de las TIC en la Administración Departamental"/>
    <s v="Soluciones Informáticas intervenidas y cumpliendo las políticas  informáticas**"/>
    <s v="Fortalecimiento de las tecnologías de información y comunicaciones TIC"/>
    <s v="22-0080"/>
    <s v="Fortalecimiento de las tecnologías de información y comunicaciones TIC"/>
    <s v="Intervenir  soluciones informáticas"/>
    <m/>
    <m/>
    <m/>
    <m/>
    <m/>
    <x v="1"/>
    <m/>
    <m/>
    <m/>
    <s v="Luz Amanda Ramirez Otalvaro"/>
    <s v="Tipo C:  Supervisión"/>
    <s v="Tecnica, Administrativa, Financiera, juridica y contable."/>
  </r>
  <r>
    <x v="4"/>
    <n v="81112209"/>
    <s v="ARANDA (actualización, soporte y mantenimiento), Secretaría de Gestión Humana"/>
    <s v="Febrero"/>
    <s v="12 meses"/>
    <s v="Contratación Directa - No pluralidad de oferentes"/>
    <s v="Recursos propios"/>
    <n v="280000000"/>
    <n v="280000000"/>
    <s v="NO"/>
    <s v="N/A"/>
    <s v="Jorge O. Patiño Cardona"/>
    <s v="Profesional universitario"/>
    <n v="3839691"/>
    <s v="jorge.patino@antioquia.gov.co"/>
    <s v="Fortalecimiento de las TIC en la Administración Departamental"/>
    <s v="Soluciones Informáticas intervenidas y cumpliendo las políticas  informáticas**"/>
    <s v="Fortalecimiento de las tecnologías de información y comunicaciones TIC"/>
    <s v="22-0080"/>
    <s v="Fortalecimiento de las tecnologías de información y comunicaciones TIC"/>
    <s v="Intervenir  soluciones informáticas"/>
    <m/>
    <m/>
    <m/>
    <m/>
    <m/>
    <x v="1"/>
    <m/>
    <m/>
    <m/>
    <s v="Natalia Catro Restrepo"/>
    <s v="Tipo C:  Supervisión"/>
    <s v="Tecnica, Administrativa, Financiera, juridica y contable."/>
  </r>
  <r>
    <x v="4"/>
    <n v="81111811"/>
    <s v="Mesa de servicios TI - Call Center (Contratación de personal)"/>
    <s v="ENERO  "/>
    <s v="11 meses"/>
    <s v="Contratación Directa - Contratos Interadministrativos"/>
    <s v="Recursos propios"/>
    <n v="1220300000"/>
    <n v="1220300000"/>
    <s v="NO"/>
    <s v="N/A"/>
    <s v="Jorge O. Patiño Cardona"/>
    <s v="Profesional universitario"/>
    <n v="3839691"/>
    <s v="jorge.patino@antioquia.gov.co"/>
    <s v="Fortalecimiento de las TIC en la Administración Departamental"/>
    <s v="Soluciones de Tecnología de información y comunicaciones por demanda incorporadas"/>
    <s v="Fortalecimiento de las tecnologías de información y comunicaciones TIC"/>
    <s v="22-0080"/>
    <s v="Fortalecimiento de las tecnologías de información y comunicaciones TIC"/>
    <s v="Incorporar soluciones informáticas"/>
    <m/>
    <n v="15631"/>
    <m/>
    <m/>
    <m/>
    <x v="1"/>
    <m/>
    <m/>
    <m/>
    <s v="Diana Patricia Perez Balndon"/>
    <s v="Tipo B2: Supervisión Colegiada"/>
    <s v="Tecnica, Administrativa, Financiera, juridica y contable."/>
  </r>
  <r>
    <x v="4"/>
    <n v="81112006"/>
    <s v="Servicio de recepción, transporte, entrega, almacenamiento y custodia de la información corporativa almacenada en medios magnéticos y otros dispositivos de la Gobernación de Antioquia"/>
    <s v="ABRIL  "/>
    <s v="12 meses"/>
    <s v="Mínima Cuantía"/>
    <s v="Recursos propios"/>
    <n v="3500000"/>
    <n v="3500000"/>
    <s v="NO"/>
    <s v="N/A"/>
    <s v="Jorge O. Patiño Cardona"/>
    <s v="Profesional universitario"/>
    <n v="3839691"/>
    <s v="jorge.patino@antioquia.gov.co"/>
    <s v="Fortalecimiento de las TIC en la Administración Departamental"/>
    <s v="Soluciones de Tecnología de información y comunicaciones por demanda incorporadas"/>
    <s v="Fortalecimiento de las tecnologías de información y comunicaciones TIC"/>
    <s v="22-0080"/>
    <s v="Fortalecimiento de las tecnologías de información y comunicaciones TIC"/>
    <s v="Incorporar soluciones informáticas"/>
    <m/>
    <m/>
    <m/>
    <m/>
    <m/>
    <x v="1"/>
    <m/>
    <m/>
    <m/>
    <s v="Jaime Alberto Vásquez"/>
    <s v="Tipo C:  Supervisión"/>
    <s v="Tecnica, Administrativa, Financiera, juridica y contable."/>
  </r>
  <r>
    <x v="4"/>
    <n v="81112308"/>
    <s v="Mantenimiento a la plataforma tecnológica HP de la Administración Departamental para equipos de Cómputo: Servidores, Almacenamiento y Librería"/>
    <s v="JUNIO  "/>
    <s v="12 meses"/>
    <s v="Selección Abreviada - Subasta Inversa"/>
    <s v="Recursos propios"/>
    <n v="1050280023"/>
    <n v="1050280023"/>
    <s v="NO"/>
    <s v="N/A"/>
    <s v="Jorge O. Patiño Cardona"/>
    <s v="Profesional universitario"/>
    <n v="3839691"/>
    <s v="jorge.patino@antioquia.gov.co"/>
    <s v="Fortalecimiento de las TIC en la Administración Departamental"/>
    <s v="Soluciones de Tecnología de información y comunicaciones por demanda incorporadas"/>
    <s v="Fortalecimiento de las tecnologías de información y comunicaciones TIC"/>
    <s v="22-0080"/>
    <s v="Fortalecimiento de las tecnologías de información y comunicaciones TIC"/>
    <s v="Incorporar soluciones informáticas"/>
    <m/>
    <m/>
    <m/>
    <m/>
    <m/>
    <x v="1"/>
    <m/>
    <m/>
    <m/>
    <s v="Orlando Diaz Sanchez"/>
    <s v="Tipo C:  Supervisión"/>
    <s v="Tecnica, Administrativa, Financiera, juridica y contable."/>
  </r>
  <r>
    <x v="4"/>
    <n v="86111600"/>
    <s v="Realizar cursos de capacitación informal, artes, oficios, recreación y deportes para los Servidores Públicos Departamentales y sus beneficiarios directos."/>
    <s v="ENERO  "/>
    <s v="12 meses"/>
    <s v="Contratación Directa - No pluralidad de oferentes"/>
    <s v="Recursos propios"/>
    <n v="172500000"/>
    <n v="146625000"/>
    <s v="SI"/>
    <s v="Aprobadas"/>
    <s v="Jorge O. Patiño Cardona"/>
    <s v="Profesional universitario"/>
    <n v="3839691"/>
    <s v="jorge.patino@antioquia.gov.co"/>
    <s v="Fortalecimiento del bienestar laboral y mejoramiento de la calidad de vida"/>
    <s v="Servidores Públicos intervenidos integralmente desde la seguridad y salud en el trabajo"/>
    <s v="Mejoramiento de la Calidad de Vida de los servidores públicos y sus beneficiarios directos de la Gobernación de Antioquia"/>
    <s v="10-0018"/>
    <s v="Satisfacción de los pensionados departamentales"/>
    <s v="Servicios"/>
    <m/>
    <m/>
    <m/>
    <m/>
    <m/>
    <x v="1"/>
    <m/>
    <m/>
    <m/>
    <s v="Beatriz Elena Rojas Soto"/>
    <s v="Tipo C:  Supervisión"/>
    <s v="Tecnica, Administrativa, Financiera, juridica y contable."/>
  </r>
  <r>
    <x v="4"/>
    <n v="861116004"/>
    <s v="Prestar los Servicios NO contemplados en el Plan Obligatorio de Salud, mediante un plan complementario para el trabajador oficial y su núcleo familiar."/>
    <s v="ENERO  "/>
    <s v="12 meses"/>
    <s v="Contratación Directa - Prestación de Servicios y de Apoyo a la Gestión Persona Jurídica"/>
    <s v="Recursos propios"/>
    <n v="74750000"/>
    <n v="63537500"/>
    <s v="SI"/>
    <s v="Aprobadas"/>
    <s v="Jorge O. Patiño Cardona"/>
    <s v="Profesional universitario"/>
    <n v="3839691"/>
    <s v="jorge.patino@antioquia.gov.co"/>
    <s v="N/A"/>
    <s v="N/A"/>
    <s v="N/A"/>
    <s v="N/A"/>
    <s v="N/A"/>
    <s v="N/A"/>
    <m/>
    <n v="16005"/>
    <m/>
    <m/>
    <m/>
    <x v="1"/>
    <m/>
    <m/>
    <m/>
    <s v="Francisco Guillermo Castro"/>
    <s v="Tipo C:  Supervisión"/>
    <s v="Tecnica, Administrativa, Financiera, juridica y contable."/>
  </r>
  <r>
    <x v="4"/>
    <n v="85101706"/>
    <s v="Prestar los servicios de atención y prevención de accidentes de trabajo y enfermedades laborales (ATEL) de empleados, trabajadores, estudiantes en práctica y contratistas independientes clasificados en riesgo 4 y 5 conforme a lo dispuesto en la ley 1562 de 2012, de la administración departamental."/>
    <s v="ENERO  "/>
    <s v="12 meses"/>
    <s v="Contratación Directa - Contratos Interadministrativos"/>
    <s v="Recursos propios"/>
    <n v="561600000"/>
    <n v="467360000"/>
    <s v="SI"/>
    <s v="Aprobadas"/>
    <s v="Jorge O. Patiño Cardona"/>
    <s v="Profesional universitario"/>
    <n v="3839691"/>
    <s v="jorge.patino@antioquia.gov.co"/>
    <s v="N/A"/>
    <s v="N/A"/>
    <s v="N/A"/>
    <s v="N/A"/>
    <s v="N/A"/>
    <s v="N/A"/>
    <m/>
    <m/>
    <m/>
    <m/>
    <m/>
    <x v="1"/>
    <m/>
    <m/>
    <m/>
    <s v="Roberto Fernándo Hernández Arboleda"/>
    <s v="Tipo C:  Supervisión"/>
    <s v="Tecnica, Administrativa, Financiera, juridica y contable."/>
  </r>
  <r>
    <x v="5"/>
    <n v="10101511"/>
    <s v="Suministro de equipos técnicos y audiovisuales, para la registraduría nacional de estado civil."/>
    <s v="ABRIL  "/>
    <s v="2 MESES"/>
    <s v="Selección Abreviada - Subasta Inversa"/>
    <s v="Recursos propios"/>
    <n v="500000000"/>
    <n v="500000000"/>
    <s v="NO"/>
    <s v="N/A"/>
    <s v="AICARDO ANTONIO URREGO UISUGA  "/>
    <s v="Director de apoyo institucional"/>
    <s v="3838350"/>
    <s v="aicardo.urrego@antioquia.gov.co"/>
    <s v="FUNCIONAMIENTO"/>
    <m/>
    <m/>
    <m/>
    <m/>
    <m/>
    <m/>
    <m/>
    <m/>
    <m/>
    <m/>
    <x v="1"/>
    <m/>
    <m/>
    <m/>
    <m/>
    <m/>
    <m/>
  </r>
  <r>
    <x v="5"/>
    <n v="85121500"/>
    <s v="Convenio de asociación para aunar esfuerzos con el fin de realizar acciones que fortalezcan el Sistema de Responsabilidad Penal para Adolescentes, correspondiente al Departamento de Antioquia, mediante la financiación de cupos en el Centro Acogida"/>
    <s v="ENERO  "/>
    <s v="12 meses"/>
    <s v="Régimen Especial - Artículo 96 Ley 489 de 1998"/>
    <s v="Recursos propios"/>
    <n v="300000000"/>
    <n v="300000000"/>
    <s v="NO"/>
    <s v="N/A"/>
    <s v="AICARDO ANTONIO URREGO UISUGA  "/>
    <s v="Director de apoyo institucional"/>
    <s v="3838351"/>
    <s v="aicardo.urrego@antioquia.gov.co"/>
    <s v="ANTIOQUIA CONVIVE Y ES JUSTA"/>
    <s v="Cupos para la atención de adolescentes infractores de la Ley Penal pagados."/>
    <s v="Fortalecimiento del sistema de responsabilidad penal para adolescentes en todo el Departamento de Antioquia."/>
    <s v="09 - 2055"/>
    <s v="Cupos para la atención de adolescentes infractores de la Ley Penal pagados."/>
    <s v="Establecer procesos de atención a los adolescentes infractores generando cupos para su establecimiento penitenciario."/>
    <m/>
    <m/>
    <m/>
    <m/>
    <m/>
    <x v="1"/>
    <m/>
    <m/>
    <m/>
    <m/>
    <m/>
    <m/>
  </r>
  <r>
    <x v="5"/>
    <n v="82151700"/>
    <s v="Convenio interadministrativo de asociación con el fin de aunar esfuerzos para ayudar  las comisarias, inspecciones y con el equipo psicosocial en los  municipios del Departamento de Antioquia."/>
    <s v="ABRIL  "/>
    <s v="7 meses"/>
    <s v="Régimen Especial - Artículo 95 Ley 489 de 1998"/>
    <s v="Recursos propios"/>
    <n v="200000000"/>
    <n v="200000000"/>
    <s v="NO"/>
    <s v="N/A"/>
    <s v="AICARDO ANTONIO URREGO UISUGA  "/>
    <s v="Director de apoyo institucional"/>
    <s v="3838352"/>
    <s v="aicardo.urrego@antioquia.gov.co"/>
    <s v="ANTIOQUIA CONVIVE Y ES JUSTA"/>
    <s v="Casas de Justicia, Inspecciones de Policía, Comisarías de Familia, Puntos de Atención para la Conciliación en Equidad y Centros de Paz adecuados.  Comisarías de Familia, Puntos de Atención para la Conciliación en Equidad,  Centros Transitorios y Centros de Atención Especializados del Sistema de Responsabilidad Penal para Adolescentes, centros de reclusión para adultos y Centros de Paz dotados."/>
    <s v="Fortalecimiento de las instituciones que brindan servicio de justicia formal y mecanismos alternativos de solución de conflictos Departamento de Antioquia"/>
    <s v="09 - 2052"/>
    <s v="Casas de Justicia, Inspecciones de Policía, Comisarías de Familia, Puntos de Atención para la Conciliación en Equidad y Centros de Paz adecuados.  Comisarías de Familia, Puntos de Atención para la Conciliación en Equidad,  Centros Transitorios y Centros de Atención Especializados del Sistema de Responsabilidad Penal para Adolescentes, centros de reclusión para adultos y Centros de Paz dotados."/>
    <s v="Suministro, dotación y articulación de los procesos de atención a la población."/>
    <m/>
    <m/>
    <m/>
    <m/>
    <m/>
    <x v="1"/>
    <m/>
    <m/>
    <m/>
    <m/>
    <m/>
    <m/>
  </r>
  <r>
    <x v="5"/>
    <e v="#REF!"/>
    <s v="Suministro de equipos técnicos y mobiliario para las casas de justicia, inspectores y comisarios de familias"/>
    <s v="ABRIL  "/>
    <s v="2 MESES"/>
    <s v="Selección Abreviada - Subasta Inversa"/>
    <s v="Recursos propios"/>
    <n v="200000000"/>
    <n v="200000000"/>
    <s v="NO"/>
    <s v="N/A"/>
    <s v="AICARDO ANTONIO URREGO UISUGA  "/>
    <s v="Director de apoyo institucional"/>
    <s v="3838350"/>
    <s v="aicardo.urrego@antioquia.gov.co"/>
    <s v="ANTIOQUIA CONVIVE Y ES JUSTA"/>
    <s v="Casas de Justicia construidas y/o dotadas.  Jornadas de casa de justicia móvil, realizadas._x000a_"/>
    <s v="Fortalecimiento de las instituciones que brindan servicio de justicia formal y mecanismos alternativos de solución de conflictos Departamento de Antioquia"/>
    <s v="09 - 2052"/>
    <s v="Casas de Justicia construidas y/o dotadas.  Jornadas de casa de justicia móvil, realizadas."/>
    <m/>
    <m/>
    <m/>
    <m/>
    <m/>
    <m/>
    <x v="1"/>
    <m/>
    <m/>
    <m/>
    <m/>
    <m/>
    <m/>
  </r>
  <r>
    <x v="5"/>
    <n v="78111800"/>
    <s v="Servicio de transporte terrestre para la registraduría nacional del estado civil y Organismos de Justicia"/>
    <s v="ENERO  "/>
    <s v="2 MESES"/>
    <s v="Selección Abreviada - Subasta Inversa"/>
    <s v="Recursos propios"/>
    <n v="200000000"/>
    <n v="200000000"/>
    <s v="NO"/>
    <s v="N/A"/>
    <s v="AICARDO ANTONIO URREGO UISUGA  "/>
    <s v="Director de apoyo institucional"/>
    <s v="3838351"/>
    <s v="aicardo.urrego@antioquia.gov.co"/>
    <s v="FUNCIONAMIENTO"/>
    <m/>
    <m/>
    <m/>
    <m/>
    <m/>
    <m/>
    <m/>
    <m/>
    <m/>
    <m/>
    <x v="1"/>
    <m/>
    <m/>
    <m/>
    <m/>
    <m/>
    <m/>
  </r>
  <r>
    <x v="5"/>
    <n v="78111800"/>
    <s v="Servicio de alimentación  a la registraduría nacional del estado civil y Organismos de Justicia"/>
    <s v="ENERO  "/>
    <s v="dos meses  "/>
    <s v="Selección Abreviada - Subasta Inversa"/>
    <s v="Recursos propios"/>
    <n v="100000000"/>
    <n v="100000000"/>
    <s v="NO"/>
    <s v="N/A"/>
    <s v="AICARDO ANTONIO URREGO UISUGA  "/>
    <s v="Director de apoyo institucional"/>
    <s v="3838352"/>
    <s v="aicardo.urrego@antioquia.gov.co"/>
    <s v="FUNCIONAMIENTO"/>
    <m/>
    <m/>
    <m/>
    <m/>
    <m/>
    <m/>
    <m/>
    <m/>
    <m/>
    <m/>
    <x v="1"/>
    <m/>
    <m/>
    <m/>
    <m/>
    <m/>
    <m/>
  </r>
  <r>
    <x v="5"/>
    <n v="92000000"/>
    <s v="Capacitación, comisarios inspectores y conciliadores en equidad, persones"/>
    <s v="MARZO  "/>
    <s v="dos meses  "/>
    <s v="Selección Abreviada - Menor Cuantía"/>
    <s v="Recursos propios"/>
    <n v="100000000"/>
    <n v="100000000"/>
    <s v="NO"/>
    <s v="N/A"/>
    <s v="AICARDO ANTONIO URREGO UISUGA  "/>
    <s v="Director de apoyo institucional"/>
    <s v="3838353"/>
    <s v="aicardo.urrego@antioquia.gov.co"/>
    <s v="ANTIOQUIA CONVIVE Y ES JUSTA"/>
    <s v="Casas de Justicia, Inspecciones de Policía, Comisarías de Familia, Puntos de Atención para la Conciliación en Equidad y Centros de Paz adecuados.  Comisarías de Familia, Puntos de Atención para la Conciliación en Equidad,  Centros Transitorios y Centros de Atención Especializados del Sistema de Responsabilidad Penal para Adolescentes, centros de reclusión para adultos y Centros de Paz dotados._x000a__x000a_"/>
    <s v="Fortalecimiento de las instituciones que brindan servicio de justicia formal y mecanismos alternativos de solución de conflictos Departamento de Antioquia"/>
    <s v="09 - 2052"/>
    <s v="Comisarías de Familia, Puntos de Atención para la Conciliación en Equidad,  Centros Transitorios y Centros de Atención Especializados del Sistema de Responsabilidad Penal para Adolescentes, centros de reclusión para adultos y Centros de Paz dotados. Planes de trabajo para el acompañamiento técnico ejecutados."/>
    <m/>
    <m/>
    <m/>
    <m/>
    <m/>
    <m/>
    <x v="1"/>
    <m/>
    <m/>
    <m/>
    <m/>
    <m/>
    <m/>
  </r>
  <r>
    <x v="5"/>
    <n v="92000000"/>
    <s v="Dotación y capacitación de los cuerpos de bomberos del departamento de Antioquia"/>
    <s v="MARZO  "/>
    <s v="dos meses  "/>
    <s v="Selección Abreviada - Subasta Inversa"/>
    <s v="Recursos propios"/>
    <n v="400000000"/>
    <n v="400000000"/>
    <s v="NO"/>
    <s v="N/A"/>
    <s v="AICARDO ANTONIO URREGO UISUGA  "/>
    <s v="Director de apoyo institucional"/>
    <s v="3838354"/>
    <s v="aicardo.urrego@antioquia.gov.co"/>
    <s v="SISTEMA DEPARTAMENTAL DE BOMBEROS"/>
    <s v="Vehículos contra incendios y rescate entregados. Kits de dotación de msquinaria y equipo, elementos de protección peesonal y bioseguridad entregados. Cuerpos de Bomberos tecnificados y capacitados _x000a__x000a__x000a_"/>
    <s v="Fortalecimiento tecnológico, administrativo y operativo de forma permanente a los cuerpos de bomberos del Departamento de Antioquia."/>
    <s v="23 - 0007"/>
    <s v="Acciones de difusión para dar a conocer la normatividad y formas de eliminación de las barreras de acceso a la justifica y la formación y elección de jueces de paz y conciliadores de equidad, para el mejoramiento de la convivencia ciudadana. "/>
    <m/>
    <m/>
    <m/>
    <m/>
    <m/>
    <m/>
    <x v="1"/>
    <m/>
    <m/>
    <m/>
    <m/>
    <m/>
    <m/>
  </r>
  <r>
    <x v="5"/>
    <s v="92000000!"/>
    <s v="Convenio interadministrativo de asociación  para satisfacer las necesidades de regulación del tránsito y transporte para la aplicación de la normatividad e implementación de actividades de prevención vial "/>
    <s v="ENERO  "/>
    <s v="11 meses"/>
    <s v="Régimen Especial - Artículo 95 Ley 489 de 1998"/>
    <s v="Recursos propios"/>
    <n v="500000000"/>
    <n v="500000000"/>
    <s v="NO"/>
    <s v="N/A"/>
    <s v="CARLOS ALBERTO MOLINA GÓMEZ"/>
    <s v="Director de tránsito departamental"/>
    <n v="3838193"/>
    <s v=" carlos.molina@antioquia.gov.co"/>
    <s v="MOVILIDAD SEGURA EN EL DEPARTAMENTO DE ANTIOQUIA"/>
    <s v="Secretaría de Movilidad y Seguridad Vial del Departamento de Antioquia creada. Instituciones educativas con acciones en prevención y educación vial, implementada. Política pública formulada e  implementada. Municipios adscritos al convenio de regulación y control._x000a__x000a__x000a__x000a_"/>
    <s v="Implementación de política de seguridad vial para el Departamento de Antioquia"/>
    <s v="08 - 2038"/>
    <s v="Casas de Justicia, Inspecciones de Policía, Comisarías de Familia, Puntos de Atención para la Conciliación en Equidad y Centros de Paz adecuados.  Comisarías de Familia, Puntos de Atención para la Conciliación en Equidad,  Centros Transitorios y Centros de Atención Especializados del Sistema de Responsabilidad Penal para Adolescentes, centros de reclusión para adultos y Centros de Paz dotados."/>
    <m/>
    <m/>
    <m/>
    <m/>
    <m/>
    <m/>
    <x v="1"/>
    <m/>
    <m/>
    <m/>
    <m/>
    <m/>
    <m/>
  </r>
  <r>
    <x v="5"/>
    <n v="55101500"/>
    <s v="Adquisición de formularios de IPAT (Informe por accidente de Tránsito), Comprenderás"/>
    <s v="Febrero"/>
    <s v="3 Meses "/>
    <s v="Mínima Cuantía"/>
    <s v="Recursos propios"/>
    <n v="4000000"/>
    <n v="4000000"/>
    <s v="NO"/>
    <s v="N/A"/>
    <s v="CARLOS ALBERTO MOLINA GÓMEZ"/>
    <s v="Director de tránsito departamental"/>
    <n v="3838193"/>
    <s v=" carlos.molina@antioquia.gov.co"/>
    <s v="MOVILIDAD SEGURA EN EL DEPARTAMENTO DE ANTIOQUIA"/>
    <s v="Paquete de Herramientas Tecnológicas de Control Vial con  Vehículos Aéreos No Tripulados (VANT – Drones) Vigilancia Satelital y Circuitos De Foto detección instalado y en operación."/>
    <s v="Implementación de política de seguridad vial para el Departamento de Antioquia"/>
    <s v="08 - 2038"/>
    <s v="Vehículos contra incendios y rescate entregados. Kits de dotación de maquinaria y equipo, elementos de protección personal y bioseguridad entregados. Cuerpos de Bomberos tecnificados y capacitados"/>
    <m/>
    <m/>
    <m/>
    <m/>
    <m/>
    <m/>
    <x v="1"/>
    <m/>
    <m/>
    <m/>
    <m/>
    <m/>
    <m/>
  </r>
  <r>
    <x v="5"/>
    <n v="60105200"/>
    <s v="Adquisición de material didáctico y pedagógico para campañas  de Seguridad vial : Pistas   de transito infantil, juegos didácticos, cartillas infantiles y plegables"/>
    <s v="MARZO  "/>
    <s v="3 Meses "/>
    <s v="Mínima Cuantía"/>
    <s v="Recursos propios"/>
    <n v="50000000"/>
    <n v="50000000"/>
    <s v="NO"/>
    <s v="N/A"/>
    <s v="CARLOS ALBERTO MOLINA GÓMEZ"/>
    <s v="Director de tránsito departamental"/>
    <n v="3838193"/>
    <s v=" carlos.molina@antioquia.gov.co"/>
    <s v="MOVILIDAD SEGURA EN EL DEPARTAMENTO DE ANTIOQUIA"/>
    <s v="Instituciones educativas con acciones en prevención y educación vial, implementada. Sistema inteligente de información multisectorial implementado y en operación_x000a__x000a_"/>
    <s v="Implementación de política de seguridad vial para el Departamento de Antioquia"/>
    <s v="9 - 2038"/>
    <s v="Secretaría de Movilidad y Seguridad Vial del Departamento de Antioquia creada. Instituciones educativas con acciones en prevención y educación vial, implementada. Política pública formulada e  implementada. Municipios adscritos al convenio de regulación y control."/>
    <m/>
    <m/>
    <m/>
    <m/>
    <m/>
    <m/>
    <x v="1"/>
    <m/>
    <m/>
    <m/>
    <m/>
    <m/>
    <m/>
  </r>
  <r>
    <x v="5"/>
    <s v="45121500_x000a_47131700"/>
    <s v="Dotación para la policía necesaria para el desempeño de sus funciones compuesta de bolsas de embalaje, guantes de lates, cámara fotográfica, chaquetas, impermeables y otros.)."/>
    <s v="MARZO  "/>
    <s v="8 meses"/>
    <s v="Mínima Cuantía"/>
    <s v="Recursos propios"/>
    <n v="35000000"/>
    <n v="35000000"/>
    <s v="NO"/>
    <s v="N/A"/>
    <s v="CARLOS ALBERTO MOLINA GÓMEZ"/>
    <s v="Director de tránsito departamental"/>
    <n v="3838193"/>
    <s v=" carlos.molina@antioquia.gov.co"/>
    <s v="MOVILIDAD SEGURA EN EL DEPARTAMENTO DE ANTIOQUIA"/>
    <s v="Instituciones educativas con acciones en prevención y educación vial, implementada. Sistema inteligente de información multisectorial implementado y en operación_x000a__x000a_"/>
    <s v="Implementación de política de seguridad vial para el Departamento de Antioquia"/>
    <s v="9 - 2038"/>
    <s v="Paquete de Herramientas Tecnológicas de Control Vial con  Vehículos Aéreos No Tripulados (VANT – Drones) Vigilancia Satelital y Circuitos De Foto detección instalado y en operación."/>
    <m/>
    <m/>
    <m/>
    <m/>
    <m/>
    <m/>
    <x v="1"/>
    <m/>
    <m/>
    <m/>
    <m/>
    <m/>
    <m/>
  </r>
  <r>
    <x v="5"/>
    <n v="53101900"/>
    <s v="Dotación para los nuevos guías de seguridad vial a Municipios del Convenio."/>
    <s v="MARZO  "/>
    <s v="8 meses"/>
    <s v="Mínima Cuantía"/>
    <s v="Recursos propios"/>
    <n v="30000000"/>
    <n v="30000000"/>
    <s v="NO"/>
    <s v="N/A"/>
    <s v="CARLOS ALBERTO MOLINA GÓMEZ"/>
    <s v="Director de tránsito departamental"/>
    <n v="3838193"/>
    <s v=" carlos.molina@antioquia.gov.co"/>
    <s v="MOVILIDAD SEGURA EN EL DEPARTAMENTO DE ANTIOQUIA"/>
    <s v="Municipios sin organismos de tránsito con Programas Integrales en Seguridad Vial socializados "/>
    <s v="Fortalecimiento Institucional en Transporte y Transito en el Departamento de Antioquia"/>
    <s v="080003"/>
    <s v="Instituciones educativas con acciones en prevención y educación vial, implementada. Sistema inteligente de información multisectorial implementado y en operación"/>
    <m/>
    <m/>
    <m/>
    <m/>
    <m/>
    <m/>
    <x v="1"/>
    <m/>
    <m/>
    <m/>
    <m/>
    <m/>
    <m/>
  </r>
  <r>
    <x v="5"/>
    <n v="46151700"/>
    <s v="Adquisición de 5 Huelleros  para la Dirección  Departamental de Transporte y Transito que le permita interactuar con el Registro Único Nacional de Transito RUNT"/>
    <s v="ENERO  "/>
    <s v="11 meses"/>
    <s v="Mínima Cuantía"/>
    <s v="Recursos propios"/>
    <n v="7000000"/>
    <n v="7000000"/>
    <s v="NO"/>
    <s v="N/A"/>
    <s v="CARLOS ALBERTO MOLINA GÓMEZ"/>
    <s v="Director de tránsito departamental"/>
    <n v="3838193"/>
    <s v=" carlos.molina@antioquia.gov.co"/>
    <s v="MOVILIDAD SEGURA EN EL DEPARTAMENTO DE ANTIOQUIA"/>
    <s v="Municipios sin organismos de tránsito con Programas Integrales en Seguridad Vial socializados "/>
    <s v="Fortalecimiento Institucional en Transporte y Transito en el Departamento de Antioquia"/>
    <s v="080004"/>
    <s v="Instituciones educativas con acciones en prevención y educación vial, implementada. Sistema inteligente de información multisectorial implementado y en operación"/>
    <m/>
    <m/>
    <m/>
    <m/>
    <m/>
    <m/>
    <x v="1"/>
    <m/>
    <m/>
    <m/>
    <m/>
    <m/>
    <m/>
  </r>
  <r>
    <x v="5"/>
    <n v="81112200"/>
    <s v="Servicio para dar soporte técnico de póliza y actualización del Software de información  QX TRANSITO liberadas por QUIPUX S.A.S."/>
    <s v="ENERO  "/>
    <s v="1 año"/>
    <s v="Contratación Directa - No pluralidad de oferentes"/>
    <s v="Recursos propios"/>
    <n v="110000000"/>
    <n v="110000000"/>
    <s v="NO"/>
    <s v="N/A"/>
    <s v="CARLOS ALBERTO MOLINA GÓMEZ"/>
    <s v="Director de tránsito departamental"/>
    <n v="3838193"/>
    <s v=" carlos.molina@antioquia.gov.co"/>
    <s v="MOVILIDAD SEGURA EN EL DEPARTAMENTO DE ANTIOQUIA"/>
    <s v="Sistema inteligente de información multisectorial implementado y en operación"/>
    <s v="Implementación de la política pública de Seguridad vial para el Departamento de Antioquia."/>
    <s v="9 - 2038"/>
    <s v="Municipios sin organismos de tránsito con Programas Integrales en Seguridad Vial socializados "/>
    <m/>
    <m/>
    <m/>
    <m/>
    <m/>
    <m/>
    <x v="1"/>
    <m/>
    <m/>
    <m/>
    <m/>
    <m/>
    <m/>
  </r>
  <r>
    <x v="5"/>
    <n v="81112200"/>
    <s v="Compra de certificados de firma digital para la Dirección Departamental de Tránsito y Transporte de Antioquia"/>
    <s v="Febrero"/>
    <s v="1 año"/>
    <s v="Mínima Cuantía"/>
    <s v="Recursos propios"/>
    <n v="3000000"/>
    <n v="3000000"/>
    <s v="NO"/>
    <s v="N/A"/>
    <s v="CARLOS ALBERTO MOLINA GÓMEZ"/>
    <s v="Director de tránsito departamental"/>
    <n v="3838193"/>
    <s v=" carlos.molina@antioquia.gov.co"/>
    <s v="MOVILIDAD SEGURA EN EL DEPARTAMENTO DE ANTIOQUIA"/>
    <s v="Sistema inteligente de información multisectorial implementado y en operación"/>
    <s v="Implementación de la política pública de Seguridad vial para el Departamento de Antioquia."/>
    <s v="10 - 2038"/>
    <s v="Municipios sin organismos de tránsito con Programas Integrales en Seguridad Vial socializados "/>
    <m/>
    <m/>
    <m/>
    <m/>
    <m/>
    <m/>
    <x v="1"/>
    <m/>
    <m/>
    <m/>
    <m/>
    <m/>
    <m/>
  </r>
  <r>
    <x v="5"/>
    <n v="92101500"/>
    <s v="Convenio interadministrativo de asociación con el fin de aunar esfuerzos para buscar estrategias que permitan realizar actividades de regulación vial en municipios del Departamento de Antioquia."/>
    <s v="ENERO  "/>
    <s v="11 meses"/>
    <s v="Régimen Especial - Artículo 95 Ley 489 de 1998"/>
    <s v="Recursos propios"/>
    <n v="600000000"/>
    <n v="600000000"/>
    <s v="NO"/>
    <s v="N/A"/>
    <s v="CARLOS ALBERTO MOLINA GÓMEZ"/>
    <s v="Director de tránsito departamental"/>
    <n v="3838193"/>
    <s v=" carlos.molina@antioquia.gov.co"/>
    <s v="MOVILIDAD SEGURA EN EL DEPARTAMENTO DE ANTIOQUIA"/>
    <s v="Municipios sin organismos de tránsito con Programas Integrales en Seguridad Vial socializados. Instituciones educativas con acciones en prevención y educación vial, implementada._x000a_"/>
    <s v="Fortalecimiento Institucional en Transporte y Transito en el Departamento de Antioquia"/>
    <s v="080004"/>
    <s v="Sistema inteligente de información multisectorial implementado y en operación"/>
    <m/>
    <m/>
    <m/>
    <m/>
    <m/>
    <m/>
    <x v="1"/>
    <m/>
    <m/>
    <m/>
    <m/>
    <m/>
    <m/>
  </r>
  <r>
    <x v="5"/>
    <n v="10101511"/>
    <s v="Adquisión de dotación  tecnológica y mobiliario para  Fuerza Pública y organismos de seguridad y justicia en Antioquia"/>
    <s v="ENERO  "/>
    <s v="9 MESES"/>
    <s v="Selección Abreviada - Subasta Inversa"/>
    <s v="Recursos propios"/>
    <n v="1200000000"/>
    <n v="1200000000"/>
    <s v="NO"/>
    <s v="N/A"/>
    <s v="ALEX FLORES GARCÍA  "/>
    <s v="Subsecretario de seguridad y convivencia ciudadana "/>
    <s v="3838932"/>
    <s v="alex.florez@antioquia.gov.co"/>
    <s v="SEGURIDAD Y ORDEN PÚBLICO"/>
    <s v="Organismos de Seguridad y Fuerza Pública, Fortalecidos y DotadosOrganismos de Seguridad y Fuerza Pública, Fortalecidos y Dotados"/>
    <s v="Apoyo en su logística e inteligencia a la fuerza pública y organismos de seguridad en Antioquia."/>
    <s v="221002"/>
    <s v="Sistema inteligente de información multisectorial implementado y en operación"/>
    <s v="Fortalecimiento de la seguridad y el orden público."/>
    <m/>
    <m/>
    <m/>
    <m/>
    <m/>
    <x v="1"/>
    <m/>
    <m/>
    <m/>
    <m/>
    <m/>
    <m/>
  </r>
  <r>
    <x v="5"/>
    <s v="72101500_x000a_72102900"/>
    <s v=" Construcción y mejoramiento  de sedes de la fuerza pública y organismos de seguridad en Antioquia "/>
    <s v="ENERO  "/>
    <s v="11 meses"/>
    <s v="Contratación Directa - Contratos Interadministrativos"/>
    <s v="Recursos propios"/>
    <n v="6200000000"/>
    <n v="6200000000"/>
    <s v="NO"/>
    <s v="N/A"/>
    <s v="ALEX FLORES GARCÍA  "/>
    <s v="Subsecretario de seguridad y convivencia ciudadana "/>
    <s v="3838864"/>
    <s v="alex.florez@antioquia.gov.co"/>
    <s v="SEGURIDAD Y ORDEN PÚBLICO"/>
    <s v="Sedes de la fuerza pública y organismos de seguridad, adecuados y construidos _x000a_"/>
    <s v="Construcción, mejoramiento y dotación de sedes de la fuerza pública y organismos de seguridad en Antioquia "/>
    <s v="081002"/>
    <s v="Municipios sin organismos de tránsito con Programas Integrales en Seguridad Vial socializados. Instituciones educativas con acciones en prevención y educación vial, implementada."/>
    <s v="Fortalecimiento de la seguridad y el orden público."/>
    <m/>
    <m/>
    <m/>
    <m/>
    <m/>
    <x v="1"/>
    <m/>
    <m/>
    <m/>
    <m/>
    <m/>
    <m/>
  </r>
  <r>
    <x v="5"/>
    <n v="81101500"/>
    <s v="INTERVENTORÍA Obra mejoramiento y dotación de sedes de Fuerza Pública y Organismos de Seguridad"/>
    <s v="Febrero"/>
    <n v="10"/>
    <s v="Concurso de Méritos"/>
    <s v="Recursos propios"/>
    <n v="100000000"/>
    <n v="100000000"/>
    <s v="NO"/>
    <s v="N/A"/>
    <s v="ALEX FLORES GARCÍA  "/>
    <s v="Subsecretario de seguridad y convivencia ciudadana "/>
    <s v="3838864"/>
    <s v="alex.florez@antioquia.gov.co"/>
    <s v="SEGURIDAD Y ORDEN PÚBLICO"/>
    <s v="Sedes de la fuerza pública y organismos de seguridad, adecuados y construidos _x000a_"/>
    <s v="Construcción, mejoramiento y dotación de sedes de la fuerza pública y organismos de seguridad en Antioquia "/>
    <s v="081003"/>
    <s v="Organismos de Seguridad y Fuerza Pública, Fortalecidos y Dotados Organismos de Seguridad y Fuerza Pública, Fortalecidos y Dotados"/>
    <s v="Fortalecimiento de la seguridad y el orden público."/>
    <m/>
    <m/>
    <m/>
    <m/>
    <m/>
    <x v="1"/>
    <m/>
    <m/>
    <m/>
    <m/>
    <m/>
    <m/>
  </r>
  <r>
    <x v="5"/>
    <s v="72101500_x000a_72102900"/>
    <s v="Mejoramiento y dotación de sedes de la fuerza pública y organismos de seguridad en Antioquia "/>
    <s v="Febrero"/>
    <s v="10 meses"/>
    <s v="Selección Abreviada - Subasta Inversa"/>
    <s v="Recursos propios"/>
    <n v="1000000000"/>
    <n v="1000000000"/>
    <s v="NO"/>
    <s v="N/A"/>
    <s v="ALEX FLORES GARCÍA  "/>
    <s v="Subsecretario de seguridad y convivencia ciudadana "/>
    <s v="3838864"/>
    <s v="alex.florez@antioquia.gov.co"/>
    <s v="SEGURIDAD Y ORDEN PÚBLICO"/>
    <s v="Organismos de Seguridad y Fuerza Pública, Fortalecidos y DotadosOrganismos de Seguridad y Fuerza Pública, Fortalecidos y Dotados"/>
    <s v="Apoyo en su logística e inteligencia a la fuerza pública y organismos de seguridad en Antioquia."/>
    <s v="221002"/>
    <s v="Sedes de la fuerza pública y organismos de seguridad, adecuados y construidos "/>
    <s v="Fortalecimiento de la seguridad y el orden público."/>
    <m/>
    <m/>
    <m/>
    <m/>
    <m/>
    <x v="1"/>
    <m/>
    <m/>
    <m/>
    <m/>
    <m/>
    <m/>
  </r>
  <r>
    <x v="5"/>
    <n v="43232300"/>
    <s v="Prestación de servicios de instalación de la infraestructura tecnológica, mantenimiento, actualización y soporte de la plataforma Seguridad en Línea"/>
    <s v="ENERO  "/>
    <s v="11 meses"/>
    <s v="Contratación Directa - Contratos Interadministrativos"/>
    <s v="Recursos propios"/>
    <n v="1100000000"/>
    <n v="1100000000"/>
    <s v="NO"/>
    <s v="N/A"/>
    <s v="ALEX FLORES GARCÍA  "/>
    <s v="Subsecretario de seguridad y convivencia ciudadana "/>
    <s v="3838333"/>
    <s v="alex.florez@antioquia.gov.co"/>
    <s v="SEGURIDAD Y ORDEN PÚBLICO"/>
    <s v="Observatorios del delito o de seguridad para monitorear y definir acciones de mejora en las condiciones de seguridad y convivencia. Municipios con sistemas de recepción de denuncias en línea funcionando_x000a__x000a_"/>
    <s v="Implementación tecnologías y sistemas de información para la seguridad y convivencia Departamento de Antioquia."/>
    <s v="082130"/>
    <s v="Sedes de la fuerza pública y organismos de seguridad, adecuados y construidos "/>
    <s v="Fortalecimiento de la seguridad y el orden público."/>
    <m/>
    <m/>
    <m/>
    <m/>
    <m/>
    <x v="1"/>
    <m/>
    <m/>
    <m/>
    <m/>
    <m/>
    <m/>
  </r>
  <r>
    <x v="5"/>
    <s v="25101500_x000a_25101600_x000a_25101700"/>
    <s v="Adquisición de dotación de movilidad (vehículos, motos y lanchas) para Fuerza Pública y organismos  de seguridad y justicia en el Departamento de Antioquia "/>
    <s v="Febrero"/>
    <s v="3 Meses "/>
    <s v="Selección Abreviada - Acuerdo Marco de Precios"/>
    <s v="Recursos propios"/>
    <n v="1500000000"/>
    <n v="1500000000"/>
    <s v="NO"/>
    <s v="N/A"/>
    <s v="ALEX FLORES GARCÍA  "/>
    <s v="Subsecretario de seguridad y convivencia ciudadana "/>
    <s v="3838864"/>
    <s v="alex.florez@antioquia.gov.co"/>
    <s v="SEGURIDAD Y ORDEN PÚBLICO"/>
    <s v="Organismos de Seguridad y Fuerza Pública, Fortalecidos y DotadosOrganismos de Seguridad y Fuerza Pública, Fortalecidos y Dotados"/>
    <s v="Apoyo en su logística e inteligencia a la fuerza pública y organismos de seguridad en Antioquia."/>
    <s v="221002"/>
    <s v="Organismos de Seguridad y Fuerza Pública, Fortalecidos y Dotados Organismos de Seguridad y Fuerza Pública, Fortalecidos y Dotados"/>
    <s v="Fortalecimiento de la seguridad y el orden público."/>
    <m/>
    <m/>
    <m/>
    <m/>
    <m/>
    <x v="1"/>
    <m/>
    <m/>
    <m/>
    <m/>
    <m/>
    <m/>
  </r>
  <r>
    <x v="5"/>
    <n v="15101500"/>
    <s v="Suministro de combustible para la fuerza pública y los organismos s de Seguridad y Justicia en el Departamento de Antioquia "/>
    <s v="Febrero"/>
    <s v="10 meses"/>
    <s v="Selección Abreviada - Subasta Inversa"/>
    <s v="Recursos propios"/>
    <n v="700000000"/>
    <n v="700000000"/>
    <s v="NO"/>
    <s v="N/A"/>
    <s v="ALEX FLORES GARCÍA  "/>
    <s v="Subsecretario de seguridad y convivencia ciudadana "/>
    <s v="3838333"/>
    <s v="alex.florez@antioquia.gov.co"/>
    <s v="SEGURIDAD Y ORDEN PÚBLICO"/>
    <s v="Organismos de Seguridad y Fuerza Pública, Fortalecidos y DotadosOrganismos de Seguridad y Fuerza Pública, Fortalecidos y Dotados"/>
    <s v="Apoyo en su logística e inteligencia a la fuerza pública y organismos de seguridad en Antioquia."/>
    <s v="221002"/>
    <s v="Observatorios del delito o de seguridad para monitorear y definir acciones de mejora en las condiciones de seguridad y convivencia. Municipios con sistemas de recepción de denuncias en línea funcionando"/>
    <s v="Fortalecimiento de la seguridad y el orden público."/>
    <m/>
    <m/>
    <m/>
    <m/>
    <m/>
    <x v="1"/>
    <m/>
    <m/>
    <m/>
    <m/>
    <m/>
    <m/>
  </r>
  <r>
    <x v="5"/>
    <s v="46171622"/>
    <s v="Implementación, ampliación y modernización de los Circuitos Cerrados de Televisión en los municipios del departamento"/>
    <s v="MARZO  "/>
    <s v="9 MESES"/>
    <s v="Contratación Directa - Contratos Interadministrativos"/>
    <s v="Recursos propios"/>
    <n v="1100000000"/>
    <n v="1100000000"/>
    <s v="NO"/>
    <s v="N/A"/>
    <s v="ALEX FLORES GARCÍA  "/>
    <s v="Subsecretario de seguridad y convivencia ciudadana "/>
    <s v="3838864"/>
    <s v="alex.florez@antioquia.gov.co"/>
    <s v="SEGURIDAD Y ORDEN PÚBLICO"/>
    <s v="Observatorios del delito o de seguridad para monitorear y definir acciones de mejora en las condiciones de seguridad y convivencia. Municipios con sistemas de recepción de denuncias en línea funcionando_x000a__x000a_"/>
    <s v="Implementación tecnologías y sistemas de información para la seguridad y convivencia Departamento de Antioquia."/>
    <s v="082130"/>
    <s v="Organismos de Seguridad y Fuerza Pública, Fortalecidos y Dotados Organismos de Seguridad y Fuerza Pública, Fortalecidos y Dotados"/>
    <s v="Fortalecimiento de la seguridad y el orden público."/>
    <m/>
    <m/>
    <m/>
    <m/>
    <m/>
    <x v="1"/>
    <m/>
    <m/>
    <m/>
    <m/>
    <m/>
    <m/>
  </r>
  <r>
    <x v="5"/>
    <n v="78111800"/>
    <s v="Servicio de transporte terrestre para la Secretaría de Gobierno, Fuerza Pública, Policía Nacional, Organismos de Justicia "/>
    <s v="Febrero"/>
    <s v="11 meses"/>
    <s v="Selección Abreviada - Subasta Inversa"/>
    <s v="Recursos propios"/>
    <n v="300000000"/>
    <n v="300000000"/>
    <s v="NO"/>
    <s v="N/A"/>
    <s v="ALEX FLORES GARCÍA  "/>
    <s v="Subsecretario de seguridad y convivencia ciudadana "/>
    <s v="3838302"/>
    <s v="alex.florez@antioquia.gov.co"/>
    <s v="SEGURIDAD Y ORDEN PÚBLICO"/>
    <s v="Organismos de Seguridad y Fuerza Pública, Fortalecidos y DotadosOrganismos de Seguridad y Fuerza Pública, Fortalecidos y Dotados"/>
    <s v="Apoyo en su logística e inteligencia a la fuerza pública y organismos de seguridad en Antioquia."/>
    <s v="221002"/>
    <s v="Organismos de Seguridad y Fuerza Pública, Fortalecidos y Dotados Organismos de Seguridad y Fuerza Pública, Fortalecidos y Dotados"/>
    <s v="Fortalecimiento de la seguridad y el orden público."/>
    <m/>
    <m/>
    <m/>
    <m/>
    <m/>
    <x v="1"/>
    <m/>
    <m/>
    <m/>
    <m/>
    <m/>
    <m/>
  </r>
  <r>
    <x v="5"/>
    <s v="93151500"/>
    <s v="Contrato de mandato bajo la modalidad de administración de delegada de recursos para la entrega de recompensas de incentivos por colaboración de la justicia, la seguridad y la convivencia pacífica de la ciudadanía en el Departamento de Antioquia"/>
    <s v="ABRIL  "/>
    <s v="9 MESES"/>
    <s v="Selección Abreviada - Subasta Inversa"/>
    <s v="Recursos propios"/>
    <n v="400000000"/>
    <n v="400000000"/>
    <s v="NO"/>
    <s v="N/A"/>
    <s v="ALEX FLORES GARCÍA  "/>
    <s v="Subsecretario de seguridad y convivencia ciudadana "/>
    <s v="3838302"/>
    <s v="alex.florez@antioquia.gov.co"/>
    <s v="SEGURIDAD Y ORDEN PÚBLICO"/>
    <s v="Organismos de Seguridad y Fuerza Pública, Fortalecidos y DotadosOrganismos de Seguridad y Fuerza Pública, Fortalecidos y Dotados"/>
    <s v="Apoyo en su logística e inteligencia a la fuerza pública y organismos de seguridad en Antioquia."/>
    <s v="221002"/>
    <s v="Observatorios del delito o de seguridad para monitorear y definir acciones de mejora en las condiciones de seguridad y convivencia. Municipios con sistemas de recepción de denuncias en línea funcionando"/>
    <s v="Fortalecimiento de la seguridad y el orden público."/>
    <m/>
    <m/>
    <m/>
    <m/>
    <m/>
    <x v="1"/>
    <m/>
    <m/>
    <m/>
    <m/>
    <m/>
    <m/>
  </r>
  <r>
    <x v="5"/>
    <s v="24141500_x000a_40111700"/>
    <s v="Suministro de repuestos y mantenimiento del parque automotor y naves del Ejército Nacional, Policía Nacional y Armada con Jurisdicción en el Departamento de Antioquia"/>
    <s v="Febrero"/>
    <s v="10 meses"/>
    <s v="Selección Abreviada - Subasta Inversa"/>
    <s v="Recursos propios"/>
    <n v="300000000"/>
    <n v="300000000"/>
    <s v="NO"/>
    <s v="N/A"/>
    <s v="ALEX FLORES GARCÍA  "/>
    <s v="Subsecretario de seguridad y convivencia ciudadana "/>
    <s v="3838333"/>
    <s v="alex.florez@antioquia.gov.co"/>
    <s v="SEGURIDAD Y ORDEN PÚBLICO"/>
    <s v="Organismos de Seguridad y Fuerza Pública, Fortalecidos y DotadosOrganismos de Seguridad y Fuerza Pública, Fortalecidos y Dotados"/>
    <s v="Apoyo en su logística e inteligencia a la fuerza pública y organismos de seguridad en Antioquia."/>
    <s v="221002"/>
    <s v="Organismos de Seguridad y Fuerza Pública, Fortalecidos y Dotados Organismos de Seguridad y Fuerza Pública, Fortalecidos y Dotados"/>
    <s v="Fortalecimiento de la seguridad y el orden público."/>
    <m/>
    <m/>
    <m/>
    <m/>
    <m/>
    <x v="1"/>
    <m/>
    <m/>
    <m/>
    <m/>
    <m/>
    <m/>
  </r>
  <r>
    <x v="5"/>
    <s v="93151500"/>
    <s v="Pago de servicios públicos y esquema para la seguridad en el Departamento"/>
    <s v="ENERO  "/>
    <s v="12 meses"/>
    <s v="Contratación Directa - Prestación de Servicios y de Apoyo a la Gestión Persona Jurídica"/>
    <s v="Recursos propios"/>
    <n v="300000000"/>
    <n v="300000000"/>
    <s v="NO"/>
    <s v="N/A"/>
    <s v="ALEX FLORES GARCÍA  "/>
    <s v="Subsecretario de seguridad y convivencia ciudadana "/>
    <s v="3838333"/>
    <s v="alex.florez@antioquia.gov.co"/>
    <s v="SEGURIDAD Y ORDEN PÚBLICO"/>
    <s v="Organismos de Seguridad y Fuerza Pública, Fortalecidos y DotadosOrganismos de Seguridad y Fuerza Pública, Fortalecidos y Dotados"/>
    <s v="Apoyo en su logística e inteligencia a la fuerza pública y organismos de seguridad en Antioquia."/>
    <s v="221002"/>
    <s v="Organismos de Seguridad y Fuerza Pública, Fortalecidos y Dotados Organismos de Seguridad y Fuerza Pública, Fortalecidos y Dotados"/>
    <s v="Fortalecimiento de la seguridad y el orden público."/>
    <m/>
    <m/>
    <m/>
    <m/>
    <m/>
    <x v="1"/>
    <m/>
    <m/>
    <m/>
    <m/>
    <m/>
    <m/>
  </r>
  <r>
    <x v="5"/>
    <n v="90101800"/>
    <s v="Suministro de víveres para los organismos de seguridad y justicia"/>
    <s v="Febrero"/>
    <s v="11 meses"/>
    <s v="Selección Abreviada - Subasta Inversa"/>
    <s v="Recursos propios"/>
    <n v="300000000"/>
    <n v="300000000"/>
    <s v="NO"/>
    <s v="N/A"/>
    <s v="ALEX FLORES GARCÍA  "/>
    <s v="Subsecretario de seguridad y convivencia ciudadana "/>
    <s v="3838864"/>
    <s v="alex.florez@antioquia.gov.co"/>
    <s v="SEGURIDAD Y ORDEN PÚBLICO"/>
    <s v="Organismos de Seguridad y Fuerza Pública, Fortalecidos y DotadosOrganismos de Seguridad y Fuerza Pública, Fortalecidos y Dotados"/>
    <s v="Apoyo en su logística e inteligencia a la fuerza pública y organismos de seguridad en Antioquia."/>
    <s v="221002"/>
    <s v="Organismos de Seguridad y Fuerza Pública, Fortalecidos y Dotados Organismos de Seguridad y Fuerza Pública, Fortalecidos y Dotados"/>
    <s v="Fortalecimiento de la seguridad y el orden público."/>
    <m/>
    <m/>
    <m/>
    <m/>
    <m/>
    <x v="1"/>
    <m/>
    <m/>
    <m/>
    <m/>
    <m/>
    <m/>
  </r>
  <r>
    <x v="5"/>
    <s v="93151500"/>
    <s v="CONTRATO INTERADMINISTRATIVO PARA BRINDAR APOYO en el Mantenimiento Batallón de Operaciones Especiales del Ejército Nacional"/>
    <s v="Febrero"/>
    <s v="11 meses"/>
    <s v="Contratación Directa - Contratos Interadministrativos"/>
    <s v="Recursos propios"/>
    <n v="600000000"/>
    <n v="600000000"/>
    <s v="NO"/>
    <s v="N/A"/>
    <s v="ALEX FLORES GARCÍA  "/>
    <s v="Subsecretario de seguridad y convivencia ciudadana "/>
    <s v="3838864"/>
    <s v="alex.florez@antioquia.gov.co"/>
    <s v="SEGURIDAD Y ORDEN PÚBLICO"/>
    <s v="Organismos de Seguridad y Fuerza Pública, Fortalecidos y DotadosOrganismos de Seguridad y Fuerza Pública, Fortalecidos y Dotados"/>
    <s v="Apoyo en su logística e inteligencia a la fuerza pública y organismos de seguridad en Antioquia."/>
    <s v="221002"/>
    <s v="Organismos de Seguridad y Fuerza Pública, Fortalecidos y Dotados Organismos de Seguridad y Fuerza Pública, Fortalecidos y Dotados"/>
    <s v="Fortalecimiento de la seguridad y el orden público."/>
    <m/>
    <m/>
    <m/>
    <m/>
    <m/>
    <x v="1"/>
    <m/>
    <m/>
    <m/>
    <m/>
    <m/>
    <m/>
  </r>
  <r>
    <x v="5"/>
    <s v="43211504"/>
    <s v="Contrato para la prestación del servicio de PDA (Personal Digital Asistente o ayudante personal digital) con tecnología IDEN en el Departamento de Antioquia”"/>
    <s v="ENERO  "/>
    <s v="12 meses"/>
    <s v="Contratación Directa - No pluralidad de oferentes"/>
    <s v="Recursos propios"/>
    <n v="400000000"/>
    <n v="400000000"/>
    <s v="NO"/>
    <s v="N/A"/>
    <s v="ALEX FLORES GARCÍA  "/>
    <s v="Subsecretario de seguridad y convivencia ciudadana "/>
    <s v="3838932"/>
    <s v="alex.florez@antioquia.gov.co"/>
    <s v="SEGURIDAD Y ORDEN PÚBLICO"/>
    <s v="Observatorios del delito o de seguridad para monitorear y definir acciones de mejora en las condiciones de seguridad y convivencia. Municipios con sistemas de recepción de denuncias en línea funcionando_x000a__x000a_"/>
    <s v="Implementación tecnologías y sistemas de información para la seguridad y convivencia Departamento de Antioquia."/>
    <s v="082130"/>
    <s v="Organismos de Seguridad y Fuerza Pública, Fortalecidos y Dotados Organismos de Seguridad y Fuerza Pública, Fortalecidos y Dotados"/>
    <s v="Fortalecimiento de la seguridad y el orden público."/>
    <m/>
    <m/>
    <m/>
    <m/>
    <m/>
    <x v="1"/>
    <m/>
    <m/>
    <m/>
    <m/>
    <m/>
    <m/>
  </r>
  <r>
    <x v="5"/>
    <n v="32000000"/>
    <s v="Adquisición de 20 tables y 2 impresoras "/>
    <s v="Febrero"/>
    <s v="11 meses "/>
    <s v="Mínima Cuantía"/>
    <s v="Recursos propios"/>
    <n v="7000000"/>
    <n v="7000000"/>
    <s v="NO"/>
    <s v="N/A"/>
    <s v="ALEX FLORES GARCÍA  "/>
    <s v="Subsecretario de seguridad y convivencia ciudadana "/>
    <s v="3838933"/>
    <s v="alex.florez@antioquia.gov.co"/>
    <s v="SEGURIDAD Y ORDEN PÚBLICO"/>
    <s v="Organismos de Seguridad y Fuerza Pública, Fortalecidos y DotadosOrganismos de Seguridad y Fuerza Pública, Fortalecidos y Dotados"/>
    <s v="Apoyo en su logística e inteligencia a la fuerza pública y organismos de seguridad en Antioquia."/>
    <s v="221002"/>
    <s v="Organismos de Seguridad y Fuerza Pública, Fortalecidos y Dotados Organismos de Seguridad y Fuerza Pública, Fortalecidos y Dotados"/>
    <s v="Fortalecimiento de la seguridad y el orden público."/>
    <m/>
    <m/>
    <m/>
    <m/>
    <m/>
    <x v="1"/>
    <m/>
    <m/>
    <m/>
    <m/>
    <m/>
    <m/>
  </r>
  <r>
    <x v="5"/>
    <n v="92000000"/>
    <s v="Contrato interadministrativo HOMO: Asistencia, promoción, prevención y protección de los derechos humanos y la aplicación de DIH en el Departamento de Antioquia"/>
    <s v="MARZO  "/>
    <s v="10 meses"/>
    <s v="Contratación Directa - Contratos Interadministrativos"/>
    <s v="Recursos propios"/>
    <n v="650000000"/>
    <n v="650000000"/>
    <s v="NO"/>
    <s v="N/A"/>
    <s v="ALEX FLORES GARCÍA  "/>
    <s v="Subsecretario de seguridad y convivencia ciudadana "/>
    <s v="3838934"/>
    <s v="alex.florez@antioquia.gov.co"/>
    <s v="DERECHOS HUMANOS Y DERECHO INTERNACIONAL HUMANITARIO"/>
    <s v="Mesas Técnicas de Trabajo en Derechos Humanos (DDHH), con planes de Acción implementados. Municipios fortalecidos para la atención a la población afectada, con la estrategia de promotores de Derechos Humanos (DDHH), Derecho Internacional Humanitario (DIH) y Víctimas. Estrategias comunicacionales para la difusión, reconocimiento, protección, defensa y garantía de los Derechoas Humanos (DDHH) y la resolución pacífica de conflictos._x000a__x000a__x000a_"/>
    <s v="Asistencia desarrollar procesos de promoción, prevención y protección de los derechos humanos y la aplicación del derecho internacional humanitario en el Departamento de Antioquia. "/>
    <s v="082128"/>
    <s v="Observatorios del delito o de seguridad para monitorear y definir acciones de mejora en las condiciones de seguridad y convivencia. Municipios con sistemas de recepción de denuncias en línea funcionando"/>
    <s v="Promoción, prevención y protección de los Derechos Humanos (DDHH) y Derecho Internacional Humanitario (DIH)."/>
    <m/>
    <m/>
    <m/>
    <m/>
    <m/>
    <x v="1"/>
    <m/>
    <m/>
    <m/>
    <m/>
    <m/>
    <m/>
  </r>
  <r>
    <x v="5"/>
    <n v="92000000"/>
    <s v="Contrato interadministrativo HOMO: Asistencia, promoción, prevención y protección de los derechos humanos y atención a la población víctima del conflicto armado en Antioquia"/>
    <s v="MARZO  "/>
    <s v="10 meses"/>
    <s v="Contratación Directa - Contratos Interadministrativos"/>
    <s v="Recursos propios"/>
    <n v="400000000"/>
    <n v="400000000"/>
    <s v="NO"/>
    <s v="N/A"/>
    <s v="ALEX FLORES GARCÍA  "/>
    <s v="Subsecretario de seguridad y convivencia ciudadana "/>
    <s v="3838935"/>
    <s v="alex.florez@antioquia.gov.co"/>
    <s v="DERECHOS HUMANOS Y DERECHO INTERNACIONAL HUMANITARIO"/>
    <s v="Plan de Acción Territorial Departamental ajustado e implementado. Municipios asesorados y acompañados para el fortalecimiento de la participación de las víctimas._x000a__x000a_"/>
    <s v="Asistencia, promoción, prevención y protección de los derechos humanos y atención a población víctima del conflicto armado Antioquia."/>
    <s v="082006"/>
    <s v="Organismos de Seguridad y Fuerza Pública, Fortalecidos y Dotados Organismos de Seguridad y Fuerza Pública, Fortalecidos y Dotados"/>
    <s v="Protección, restablecimiento de los derechos y reparación individual y colectiva a las víctimas del conflicto armado"/>
    <m/>
    <m/>
    <m/>
    <m/>
    <m/>
    <x v="1"/>
    <m/>
    <m/>
    <m/>
    <m/>
    <m/>
    <m/>
  </r>
  <r>
    <x v="5"/>
    <n v="92000000"/>
    <s v="Contrato interadministrativo para el proyecto de Minas antipersonales."/>
    <s v="Febrero"/>
    <s v="11 meses"/>
    <s v="Contratación Directa - Contratos Interadministrativos"/>
    <s v="Recursos propios"/>
    <n v="300000000"/>
    <n v="300000000"/>
    <s v="NO"/>
    <s v="N/A"/>
    <s v="ALEX FLORES GARCÍA  "/>
    <s v="Subsecretario de seguridad y convivencia ciudadana "/>
    <s v="3838936"/>
    <s v="alex.florez@antioquia.gov.co"/>
    <s v="DERECHOS HUMANOS Y DERECHO INTERNACIONAL HUMANITARIO"/>
    <s v="Grupos de desminado (militar o humanitaria por civiles o militares), para mitigar el riesgo dotados y fortalecidos. Víctimas de Minas Antipersonal (MAP), (MUSE) y (AEI) caracterizadas. Estrategia de educación en el riesgo de minas antipersonal y comportamientos seguros._x000a__x000a_ _x000a_"/>
    <s v="Apoyo a la acción integral contra minas antipersonal, munición sin explotar y artefactos explosivos improvisados en 31 Municipios del Departamento de Antioquia."/>
    <s v="220075"/>
    <s v="Mesas Técnicas de Trabajo en Derechos Humanos (DDHH), con planes de Acción implementados. Municipios fortalecidos para la atención a la población afectada, con la estrategia de promotores de Derechos Humanos (DDHH), Derecho Internacional Humanitario (DIH) y Víctimas. Estrategias comunicacionales para la difusión, reconocimiento, protección, defensa y garantía de los Derechos Humanos (DDHH) y la resolución pacífica de conflictos."/>
    <s v="Acción Integral contra Minas Antipersonal (MAP), Munición sin Explotar (MUSE) y Artefactos Explosivos Improvisados (AEI)"/>
    <m/>
    <m/>
    <m/>
    <m/>
    <m/>
    <x v="1"/>
    <m/>
    <m/>
    <m/>
    <m/>
    <m/>
    <m/>
  </r>
  <r>
    <x v="5"/>
    <n v="92000000"/>
    <s v="Vice alcaldías- promotores de seguridad en los Municipios del Departamento de Antioquia territorios "/>
    <s v="ENERO  "/>
    <s v="12 meses"/>
    <s v="Régimen Especial - Artículo 95 Ley 489 de 1998"/>
    <s v="Recursos propios"/>
    <n v="1600000000"/>
    <n v="1600000000"/>
    <s v="NO"/>
    <s v="N/A"/>
    <m/>
    <m/>
    <m/>
    <m/>
    <s v="DERECHOS HUMANOS Y DERECHO INTERNACIONAL HUMANITARIO"/>
    <s v="Municipios con implementación de estrategias de prevención y promoción de justicia, seguridad y orden público. Municipios con estrategias de restablecimiento y reparación ciudadana. Municipios con Plan Integral de Seguridad y Convivencia Ciudadana PISCC formulados e implementados _x000a__x000a__x000a_"/>
    <s v="Apoyo al diseño e implementación de programas municipales para la prevención de la violencia y promoción de la convivencia en el Departamento de Antioquia"/>
    <s v="082080"/>
    <s v="Plan de Acción Territorial Departamental ajustado e implementado. Municipios asesorados y acompañados para el fortalecimiento de la participación de las víctimas."/>
    <s v="Fortalecimiento a la Seguridad y Orden Público"/>
    <m/>
    <m/>
    <m/>
    <m/>
    <m/>
    <x v="1"/>
    <m/>
    <m/>
    <m/>
    <m/>
    <m/>
    <m/>
  </r>
  <r>
    <x v="5"/>
    <n v="92000000"/>
    <s v="Proyecto Interadministrativo para el proyecto del sistema intercambio de información "/>
    <s v="MARZO  "/>
    <s v="10 meses"/>
    <s v="Contratación Directa - Contratos Interadministrativos"/>
    <s v="Recursos propios"/>
    <n v="4000000"/>
    <n v="4000000"/>
    <s v="NO"/>
    <s v="N/A"/>
    <s v="ALEX FLORES GARCÍA  "/>
    <s v="Subsecretario de seguridad y convivencia ciudadana "/>
    <s v="3838937"/>
    <s v="alex.florez@antioquia.gov.co"/>
    <s v="SEGURIDAD Y ORDEN PÚBLICO"/>
    <s v="Sistema de intercambio de información implementado"/>
    <s v="Implementación de un sistema de intercambio de información para el seguimiento a procesos de restitución de tierras despojadas y abandonadas en el Departamento de Antioquia."/>
    <s v="1440061"/>
    <s v="Grupos de desminado (militar o humanitaria por civiles o militares), para mitigar el riesgo dotados y fortalecidos. Víctimas de Minas Antipersonal (MAP), (MUSE) y (AEI) caracterizadas. Estrategia de educación en el riesgo de minas antipersonal y comportamientos seguros."/>
    <s v="Seguimiento a procesos de restitución de tierras despojadas y abandonadas en el Departamento"/>
    <m/>
    <m/>
    <m/>
    <m/>
    <m/>
    <x v="1"/>
    <m/>
    <m/>
    <m/>
    <m/>
    <m/>
    <m/>
  </r>
  <r>
    <x v="5"/>
    <s v="43212111"/>
    <s v="Compra de tiquetes aéreos par los funcionarios de la Secretaría de Gobierno "/>
    <s v="ENERO  "/>
    <s v="11 Meses"/>
    <s v="Contratación Directa - Contratos Interadministrativos"/>
    <s v="Recursos propios"/>
    <n v="30000000"/>
    <n v="30000000"/>
    <s v="NO"/>
    <s v="N/A"/>
    <s v="VICTORIA EUGENIA RAMIREZ"/>
    <s v="Secretaria de Gobierno"/>
    <s v="3838302"/>
    <s v="victoria.ramirez@antioquia.gov.co"/>
    <s v=" FUNCIONAMIENTO"/>
    <m/>
    <m/>
    <m/>
    <m/>
    <m/>
    <m/>
    <m/>
    <m/>
    <m/>
    <m/>
    <x v="1"/>
    <m/>
    <m/>
    <m/>
    <m/>
    <m/>
    <m/>
  </r>
  <r>
    <x v="6"/>
    <n v="22101600"/>
    <s v="PRESTAR EL SERVICIO DE ADMINISTRACIÓN Y OPERACIÓN DE MAQUINARIA PARA EL DEPARTAMENTO DE ANTIOQUIA"/>
    <s v="ENERO  "/>
    <s v="10 meses"/>
    <s v="Contratación Directa - Contratos Interadministrativos"/>
    <s v="Recursos propios"/>
    <n v="1400000000"/>
    <n v="1400000000"/>
    <s v="NO"/>
    <s v="N/A"/>
    <s v="Lucas Jaramillo Cadavid"/>
    <s v="Director"/>
    <s v="3835336-3837976"/>
    <s v="Lucas.Jaramillo@antioquia.gov.co"/>
    <s v="Mantenimiento, mejoramiento y/o rehabilitación de la RVS"/>
    <s v="km de vías de la RVS mantenidas, mejoradas y/o rehabilitadas en afirmado (31050305),_x000a__x000a_ _x000a_km de vías de la RVS mantenidas, mejoradas y/o rehabilitadas en pavimento (31050306)."/>
    <s v="Conservación de la transitabilidad en vías en el Departamento"/>
    <n v="180030001"/>
    <s v="Vías atendidas o mantenidas"/>
    <s v="Kit maquinaria restaurar transitabilidad,_x000a_Fortalecimiento Institucional"/>
    <m/>
    <m/>
    <m/>
    <m/>
    <m/>
    <x v="1"/>
    <m/>
    <s v="Sin iniciar etapa precontractual"/>
    <m/>
    <s v="Libardo Augusto Rico Giraldo "/>
    <s v="Tipo C:  Supervisión"/>
    <s v="Supervisión técnica, ambiental, jurídica, administrativa, contable y/o financiera"/>
  </r>
  <r>
    <x v="6"/>
    <n v="72141103"/>
    <s v="AMPLIACIÓN, RECTIFICACIÓN Y PAVIMENTACIÓN DE LA VÍA ANORÍ - EL LIMÓN EN LA SUBREGIÓN NORDESTE DEL DEPARTAMENTO DE ANTIOQUIA_x000a__x000a_Nota: El objeto figura en la planeación de la contratación de 2017 por tratarse de la vigencia futura 2017 del contrato que fue adjudicado el 18/11/2016 _x000a_"/>
    <s v="ENERO  "/>
    <s v="22 meses"/>
    <s v="Licitación Pública"/>
    <s v="Recursos propios"/>
    <n v="37444098737.5"/>
    <n v="37444098737.5"/>
    <s v="SI"/>
    <s v="Aprobadas"/>
    <s v="Lucas Jaramillo Cadavid"/>
    <s v="Director"/>
    <s v="3835336-3837976"/>
    <s v="Lucas.Jaramillo@antioquia.gov.co"/>
    <s v="Pavimentación de la Red Vial Secundaria (RVS)"/>
    <s v="Kilómetros de Vías de la RVS pavimentadas (31050101)"/>
    <s v="Construcción y pavimentación de vías en la Red Vial Secundaria RVS en el Departamento de Antioquia"/>
    <n v="182168001"/>
    <s v="Red vial pavimentada"/>
    <s v="Pavimentación El Limón-Anorí,_x000a_Fortalecimiento Institucional."/>
    <m/>
    <m/>
    <m/>
    <m/>
    <m/>
    <x v="1"/>
    <m/>
    <s v="Sin iniciar etapa precontractual"/>
    <m/>
    <s v="María del Rosario Palacio Sánchez/Interventoría Externa"/>
    <s v="Tipo A1: Supervisión e Interventoría Integral"/>
    <s v="Interventoría técnica, ambiental, jurídica, administrativa, contable y/o financiera"/>
  </r>
  <r>
    <x v="6"/>
    <n v="81101510"/>
    <s v="INTERVENTORÍA TÉCNICA, AMBIENTAL, ADMINISTRATIVA, FINANCIERA Y LEGAL PARA LA AMPLIACIÓN, RECTIFICACIÓN Y PAVIMENTACIÓN DE LA VÍA ANORÍ - EL LIMÓN EN LA SUBREGIÓN NORDESTE DEL DEPARTAMENTO DE ANTIOQUIA_x000a__x000a_Nota: El objeto figura en la planeación de la contratación de 2017 por tratarse de la vigencia futura 2017 del contrato que fue adjudicado el 26/12/2016 "/>
    <s v="ENERO  "/>
    <s v="24 meses"/>
    <s v="Concurso de Méritos"/>
    <s v="Recursos propios"/>
    <n v="3703262512.5"/>
    <n v="3703262512.5"/>
    <s v="SI"/>
    <s v="Aprobadas"/>
    <s v="Lucas Jaramillo Cadavid"/>
    <s v="Director"/>
    <s v="3835336-3837976"/>
    <s v="Lucas.Jaramillo@antioquia.gov.co"/>
    <s v="Pavimentación de la Red Vial Secundaria (RVS)"/>
    <s v="Kilómetros de Vías de la RVS pavimentadas (31050101)"/>
    <s v="Construcción y pavimentación de vías en la Red Vial Secundaria RVS en el Departamento de Antioquia"/>
    <n v="182168001"/>
    <s v="Red vial pavimentada"/>
    <s v="Pavimentación El Limón-Anorí"/>
    <m/>
    <m/>
    <m/>
    <m/>
    <m/>
    <x v="1"/>
    <m/>
    <s v="Sin iniciar etapa precontractual"/>
    <m/>
    <s v="María del Rosario Palacio Sánchez "/>
    <s v="Tipo C:  Supervisión"/>
    <s v="Supervisión técnica, ambiental, jurídica, administrativa, contable y/o financiera"/>
  </r>
  <r>
    <x v="6"/>
    <n v="72141107"/>
    <s v="CONSTRUCCIÓN, REHABILITACIÓN, MANTENIMIENTO, REPARACIÓN Y OBRAS DE PROTECCIÓN DE PUENTES EN LA RED VIAL EN EL DEPARTAMENTO DE ANTIOQUIA."/>
    <s v="ENERO  "/>
    <s v="10 meses"/>
    <s v="Licitación Pública"/>
    <s v="Recursos de crédito"/>
    <n v="9000000000"/>
    <n v="9000000000"/>
    <s v="NO"/>
    <s v="N/A"/>
    <s v="Lucas Jaramillo Cadavid"/>
    <s v="Director"/>
    <s v="3835336-3837976"/>
    <s v="Lucas.Jaramillo@antioquia.gov.co"/>
    <s v="Mantenimiento, mejoramiento y/o rehabilitación de la RVS"/>
    <s v="Puente en RVS construidos (31050301),_x000a__x000a__x000a_Puentes RVS construidos, rehabilitados y/o mantenidos (31050302)."/>
    <s v="Construcción y/o mejoramiento de puentes en la RVS"/>
    <n v="180115001"/>
    <s v="Puentes en la RVS construídos"/>
    <s v="Construcción puentes,_x000a_Interventoría a la construcción,_x000a_Mantenimiento puentes,_x000a_Interventoría al mantenimiento."/>
    <m/>
    <m/>
    <m/>
    <m/>
    <m/>
    <x v="1"/>
    <m/>
    <s v="Sin iniciar etapa precontractual"/>
    <m/>
    <s v="Juan Fernando Franco Uribe/Interventoría Externa"/>
    <s v="Tipo A1: Supervisión e Interventoría Integral"/>
    <s v="Supervisión técnica, ambiental, jurídica, administrativa, contable y/o financiera"/>
  </r>
  <r>
    <x v="6"/>
    <n v="81101510"/>
    <s v="INTERVENTORÍA TECNICA, ADMINISTRATIVA, AMBIENTAL, FINANCIERA Y LEGAL PARA LA EJECUCIÓN DE LAS OBRAS NECESARIAS PARA LA CONSTRUCCIÓN, REHABILITACIÓN, MANTENIMIENTO Y OBRAS DE PROTECCIÓN DE PUENTES EN LA RED VIAL EN EL DEPARTAMENTO DE ANTIOQUIA_x000a_"/>
    <s v="ENERO  "/>
    <s v="10 meses"/>
    <s v="Concurso de Méritos"/>
    <s v="Recursos de crédito"/>
    <n v="1000000000"/>
    <n v="1000000000"/>
    <s v="NO"/>
    <s v="N/A"/>
    <s v="Lucas Jaramillo Cadavid"/>
    <s v="Director"/>
    <s v="3835336-3837976"/>
    <s v="Lucas.Jaramillo@antioquia.gov.co"/>
    <s v="Mantenimiento, mejoramiento y/o rehabilitación de la RVS"/>
    <s v="Puente en RVS construidos (31050301),_x000a__x000a__x000a_Puentes RVS construidos, rehabilitados y/o mantenidos (31050302)."/>
    <s v="Construcción y/o mejoramiento de puentes en la RVS"/>
    <n v="180115001"/>
    <s v="Puentes en la RVS construídos"/>
    <s v="Construcción puentes,_x000a_Interventoría a la construcción,_x000a_Mantenimiento puentes,_x000a_Interventoría al mantenimiento."/>
    <m/>
    <m/>
    <m/>
    <m/>
    <m/>
    <x v="1"/>
    <m/>
    <s v="Sin iniciar etapa precontractual"/>
    <m/>
    <s v="Juan Fernando Franco Uribe"/>
    <s v="Tipo C:  Supervisión"/>
    <s v="Supervisión técnica, ambiental, jurídica, administrativa, contable y/o financiera"/>
  </r>
  <r>
    <x v="6"/>
    <s v="72141003; 72141106 _x000a_"/>
    <s v="MEJORAMIENTO, REHABILITACIÓN Y MANTENIMIENTO DE LAS VÍAS DE INFLUENCIA DEL PEAJE DE PAJARITO EN LA SUBREGIÓN NORTE DEL DEPARTAMENTO DE ANTIOQUIA"/>
    <s v="Febrero"/>
    <s v="6 meses"/>
    <s v="Licitación Pública"/>
    <s v="Recursos propios"/>
    <n v="3588974551.8000002"/>
    <n v="3588974551.8000002"/>
    <s v="NO"/>
    <s v="N/A"/>
    <s v="Lucas Jaramillo Cadavid"/>
    <s v="Director"/>
    <s v="3835336-3837976"/>
    <s v="Lucas.Jaramillo@antioquia.gov.co"/>
    <s v="Mantenimiento, mejoramiento y/o rehabilitación de la RVS"/>
    <s v="km de vías de la RVS mantenidas, mejoradas y/o rehabilitadas en afirmado (31050305,)_x000a_ _x000a_km de vías de la RVS mantenidas, mejoradas y/o rehabilitadas en pavimento (31050306)"/>
    <s v="Rehabilitación y mantenimiento de vías específicas con recursos del peaje Pajarito en la Subregión Norte del Departamento de Antioquia"/>
    <n v="183002001"/>
    <s v="Red vial rehabilitada y mantenida"/>
    <s v="Mejoramiento de vías,_x000a_Programa de mantenimiento rutinario"/>
    <m/>
    <m/>
    <m/>
    <m/>
    <m/>
    <x v="1"/>
    <m/>
    <s v="Sin iniciar etapa precontractual"/>
    <m/>
    <s v="Margarita María Gil Quintero/Interventoría Externa"/>
    <s v="Tipo A1: Supervisión e Interventoría Integral"/>
    <s v="Interventoría técnica, ambiental, jurídica, administrativa, contable y/o financiera"/>
  </r>
  <r>
    <x v="6"/>
    <n v="81101510"/>
    <s v="INTERVENTORÍA TECNICA, ADMINISTRATIVA, AMBIENTAL, FINANCIERA Y LEGAL PARA EL MEJORAMIENTO, REHABILITACIÓN Y MANTENIMIENTO DE LAS VÍAS DE INFLUENCIA DEL PEAJE DE PAJARITO EN LA SUBREGIÓN NORTE DEL DEPARTAMENTO DE ANTIOQUIA.  "/>
    <s v="Febrero"/>
    <s v="6 meses"/>
    <s v="Concurso de Méritos"/>
    <s v="Recursos propios"/>
    <n v="398774950.20000005"/>
    <n v="398774950.20000005"/>
    <s v="NO"/>
    <s v="N/A"/>
    <s v="Lucas Jaramillo Cadavid"/>
    <s v="Director"/>
    <s v="3835336-3837976"/>
    <s v="Lucas.Jaramillo@antioquia.gov.co"/>
    <s v="Mantenimiento, mejoramiento y/o rehabilitación de la RVS"/>
    <s v="km de vías de la RVS mantenidas, mejoradas y/o rehabilitadas en afirmado (31050305,)_x000a_ _x000a_km de vías de la RVS mantenidas, mejoradas y/o rehabilitadas en pavimento (31050306)"/>
    <s v="Rehabilitación y mantenimiento de vías específicas con recursos del peaje Pajarito en la Subregión Norte del Departamento de Antioquia"/>
    <n v="183002001"/>
    <s v="Red vial rehabilitada y mantenida"/>
    <s v="Mejoramiento de vías,_x000a_Programa de mantenimiento rutinario"/>
    <m/>
    <m/>
    <m/>
    <m/>
    <m/>
    <x v="1"/>
    <m/>
    <s v="Sin iniciar etapa precontractual"/>
    <m/>
    <s v="Margarita María Gil Quintero"/>
    <s v="Tipo C:  Supervisión"/>
    <s v="Supervisión técnica, ambiental, jurídica, administrativa, contable y/o financiera"/>
  </r>
  <r>
    <x v="6"/>
    <n v="72141003"/>
    <s v="MEJORAMIENTO, REHABILITACIÓN Y MANTENIMIENTO DE LAS VÍAS EN LAS SUBREGIONES NORTE Y BAJO CAUCA DEL DEPARTAMENTO DE ANTIOQUIA, SE EXCLUYEN LAS VÍAS DE INFLUENCIA DEL PEAJE DE PAJARITO EN LA SUBREGIÓN NORTE"/>
    <s v="Febrero"/>
    <s v="6 meses"/>
    <s v="Licitación Pública"/>
    <s v="Recursos propios"/>
    <n v="4051002395.2399998"/>
    <n v="4051002395.2399998"/>
    <s v="NO"/>
    <s v="N/A"/>
    <s v="Lucas Jaramillo Cadavid"/>
    <s v="Director"/>
    <s v="3835336-3837976"/>
    <s v="Lucas.Jaramillo@antioquia.gov.co"/>
    <s v="Mantenimiento, mejoramiento y/o rehabilitación de la RVS"/>
    <s v="Puntos críticos de la RVS intervenidos (31050303),_x000a__x000a_km de vías de la RVS mantenidas, mejoradas y/o rehabilitadas en afirmado  (31050305), _x000a_ _x000a_km de vías de la RVS mantenidas, mejoradas y/o rehabilitadas en pavimento (31050306)"/>
    <s v="Mantenimiento y Mejoramiento de la RVS en Antioquia"/>
    <n v="180035001"/>
    <s v="Red vial rehabilitada y mantenida"/>
    <s v="Mantenimiento rutinario,_x000a_Intervención de puntos críticos,_x000a_Fortalecimiento Institucional."/>
    <m/>
    <m/>
    <m/>
    <m/>
    <m/>
    <x v="1"/>
    <m/>
    <s v="Sin iniciar etapa precontractual"/>
    <m/>
    <s v="Doris Duque Pineda/Interventoría Externa"/>
    <s v="Tipo A1: Supervisión e Interventoría Integral"/>
    <s v="Interventoría técnica, ambiental, jurídica, administrativa, contable y/o financiera"/>
  </r>
  <r>
    <x v="6"/>
    <n v="81101510"/>
    <s v="INTERVENTORÍA TÉCNICA, ADMINISTRATIVA, AMBIENTAL, FINANCIERA Y LEGAL PARA EL  MEJORAMIENTO, REHABILITACIÓN Y MANTENIMIENTO DE LAS VÍAS EN LAS SUBREGIONES NORTE Y BAJO CAUCA DEL DEPARTAMENTO DE ANTIOQUIA, SE EXCLUYEN LAS VÍAS DE INFLUENCIA DEL PEAJE DE PAJARITO EN LA SUBREGIÓN NORTE"/>
    <s v="Febrero"/>
    <s v="6 meses"/>
    <s v="Concurso de Méritos"/>
    <s v="Recursos propios"/>
    <n v="380868368.75999999"/>
    <n v="380868368.75999999"/>
    <s v="NO"/>
    <s v="N/A"/>
    <s v="Lucas Jaramillo Cadavid"/>
    <s v="Director"/>
    <s v="3835336-3837976"/>
    <s v="Lucas.Jaramillo@antioquia.gov.co"/>
    <s v="Mantenimiento, mejoramiento y/o rehabilitación de la RVS"/>
    <s v="Puntos críticos de la RVS intervenidos (31050303),_x000a__x000a_km de vías de la RVS mantenidas, mejoradas y/o rehabilitadas en afirmado  (31050305), _x000a_ _x000a_km de vías de la RVS mantenidas, mejoradas y/o rehabilitadas en pavimento (31050306)"/>
    <s v="Mantenimiento y Mejoramiento de la RVS en Antioquia"/>
    <n v="180035001"/>
    <s v="Red vial rehabilitada y mantenida"/>
    <s v="Mantenimiento rutinario,_x000a_Intervención de puntos críticos,_x000a_"/>
    <m/>
    <m/>
    <m/>
    <m/>
    <m/>
    <x v="1"/>
    <m/>
    <s v="Sin iniciar etapa precontractual"/>
    <m/>
    <s v="Doris Duque Pineda"/>
    <s v="Tipo C:  Supervisión"/>
    <s v="Supervisión técnica, ambiental, jurídica, administrativa, contable y/o financiera"/>
  </r>
  <r>
    <x v="6"/>
    <n v="72141003"/>
    <s v="MEJORAMIENTO, REHABILITACIÓN Y MANTENIMIENTO DE LAS VÍAS DE LAS SUBREGIONES DE NORDESTE Y MAGDALENA MEDIO DEL DEPARTAMENTO DE ANTIOQUIA"/>
    <s v="Febrero"/>
    <s v="6 meses"/>
    <s v="Licitación Pública"/>
    <s v="Recursos propios"/>
    <n v="5671002395.2399998"/>
    <n v="5671002395.2399998"/>
    <s v="NO"/>
    <s v="N/A"/>
    <s v="Lucas Jaramillo Cadavid"/>
    <s v="Director"/>
    <s v="3835336-3837976"/>
    <s v="Lucas.Jaramillo@antioquia.gov.co"/>
    <s v="Mantenimiento, mejoramiento y/o rehabilitación de la RVS"/>
    <s v="Puntos críticos de la RVS intervenidos (31050303),_x000a__x000a_km de vías de la RVS mantenidas, mejoradas y/o rehabilitadas en afirmado  (31050305), _x000a_ _x000a_km de vías de la RVS mantenidas, mejoradas y/o rehabilitadas en pavimento (31050306)"/>
    <s v="Mantenimiento y Mejoramiento de la RVS en Antioquia"/>
    <n v="180035001"/>
    <s v="Red vial rehabilitada y mantenida"/>
    <s v="Mantenimiento rutinario,_x000a_Intervención de puntos críticos,_x000a_Fortalecimiento Institucional."/>
    <m/>
    <m/>
    <m/>
    <m/>
    <m/>
    <x v="1"/>
    <m/>
    <s v="Sin iniciar etapa precontractual"/>
    <m/>
    <s v="Jesus Maria Zapata Zapata/Interventoría Externa"/>
    <s v="Tipo A1: Supervisión e Interventoría Integral"/>
    <s v="Interventoría técnica, ambiental, jurídica, administrativa, contable y/o financiera"/>
  </r>
  <r>
    <x v="6"/>
    <n v="81101510"/>
    <s v="INTERVENTORÍA TÉCNICA, ADMINISTRATIVA, AMBIENTAL, FINANCIERA Y LEGAL PARA EL MEJORAMIENTO, REHABILITACIÓN Y MANTENIMIENTO DE LAS VÍAS DE LAS SUBREGIONES DE NORDESTE Y MAGDALENA MEDIO DEL DEPARTAMENTO DE ANTIOQUIA"/>
    <s v="Febrero"/>
    <s v="6 meses"/>
    <s v="Concurso de Méritos"/>
    <s v="Recursos propios"/>
    <n v="560868368.75999999"/>
    <n v="560868368.75999999"/>
    <s v="NO"/>
    <s v="N/A"/>
    <s v="Lucas Jaramillo Cadavid"/>
    <s v="Director"/>
    <s v="3835336-3837976"/>
    <s v="Lucas.Jaramillo@antioquia.gov.co"/>
    <s v="Mantenimiento, mejoramiento y/o rehabilitación de la RVS"/>
    <s v="Puntos críticos de la RVS intervenidos (31050303),_x000a__x000a_km de vías de la RVS mantenidas, mejoradas y/o rehabilitadas en afirmado  (31050305), _x000a_ _x000a_km de vías de la RVS mantenidas, mejoradas y/o rehabilitadas en pavimento (31050306)"/>
    <s v="Mantenimiento y Mejoramiento de la RVS en Antioquia"/>
    <n v="180035001"/>
    <s v="Red vial rehabilitada y mantenida"/>
    <s v="Mantenimiento rutinario,_x000a_Intervención de puntos críticos._x000a_"/>
    <m/>
    <m/>
    <m/>
    <m/>
    <m/>
    <x v="1"/>
    <m/>
    <s v="Sin iniciar etapa precontractual"/>
    <m/>
    <s v="Jesus Maria Zapata Zapata"/>
    <s v="Tipo C:  Supervisión"/>
    <s v="Supervisión técnica, ambiental, jurídica, administrativa, contable y/o financiera"/>
  </r>
  <r>
    <x v="6"/>
    <n v="72141003"/>
    <s v="MEJORAMIENTO, REHABILITACIÓN Y MANTENIMIENTO DE LAS VÍAS DE LAS SUBREGIONES DE OCCIDENTE Y URABÁ DEL DEPARTAMENTO DE ANTIOQUIA"/>
    <s v="Febrero"/>
    <s v="6 meses"/>
    <s v="Licitación Pública"/>
    <s v="Recursos propios"/>
    <n v="2971002395.2399998"/>
    <n v="2971002395.2399998"/>
    <s v="NO"/>
    <s v="N/A"/>
    <s v="Lucas Jaramillo Cadavid"/>
    <s v="Director"/>
    <s v="3835336-3837976"/>
    <s v="Lucas.Jaramillo@antioquia.gov.co"/>
    <s v="Mantenimiento, mejoramiento y/o rehabilitación de la RVS"/>
    <s v="Puntos críticos de la RVS intervenidos (31050303),_x000a__x000a_km de vías de la RVS mantenidas, mejoradas y/o rehabilitadas en afirmado  (31050305), _x000a_ _x000a_km de vías de la RVS mantenidas, mejoradas y/o rehabilitadas en pavimento (31050306)"/>
    <s v="Mantenimiento y Mejoramiento de la RVS en Antioquia"/>
    <n v="180035001"/>
    <s v="Red vial rehabilitada y mantenida"/>
    <s v="Mantenimiento rutinario,_x000a_Intervención de puntos críticos,_x000a_Fortalecimiento Institucional."/>
    <m/>
    <m/>
    <m/>
    <m/>
    <m/>
    <x v="1"/>
    <m/>
    <s v="Sin iniciar etapa precontractual"/>
    <m/>
    <s v="María del Rosario Palacio Sánchez/Interventoría Externa"/>
    <s v="Tipo A1: Supervisión e Interventoría Integral"/>
    <s v="Interventoría técnica, ambiental, jurídica, administrativa, contable y/o financiera"/>
  </r>
  <r>
    <x v="6"/>
    <n v="81101510"/>
    <s v="INTERVENTORÍA TÉCNICA, ADMINISTRATIVA, AMBIENTAL, FINANCIERA Y LEGAL PARA EL MEJORAMIENTO, REHABILITACIÓN Y MANTENIMIENTO DE LAS VÍAS DE LAS SUBREGIONES DE OCCIDENTE Y URABÁ DEL DEPARTAMENTO DE ANTIOQUIA"/>
    <s v="Febrero"/>
    <s v="6 meses"/>
    <s v="Concurso de Méritos"/>
    <s v="Recursos propios"/>
    <n v="260868368.75999999"/>
    <n v="260868368.75999999"/>
    <s v="NO"/>
    <s v="N/A"/>
    <s v="Lucas Jaramillo Cadavid"/>
    <s v="Director"/>
    <s v="3835336-3837976"/>
    <s v="Lucas.Jaramillo@antioquia.gov.co"/>
    <s v="Mantenimiento, mejoramiento y/o rehabilitación de la RVS"/>
    <s v="Puntos críticos de la RVS intervenidos (31050303),_x000a__x000a_km de vías de la RVS mantenidas, mejoradas y/o rehabilitadas en afirmado  (31050305), _x000a_ _x000a_km de vías de la RVS mantenidas, mejoradas y/o rehabilitadas en pavimento (31050306)"/>
    <s v="Mantenimiento y Mejoramiento de la RVS en Antioquia"/>
    <n v="180035001"/>
    <s v="Red vial rehabilitada y mantenida"/>
    <s v="Mantenimiento rutinario,_x000a_Intervención de puntos críticos_x000a_"/>
    <m/>
    <m/>
    <m/>
    <m/>
    <m/>
    <x v="1"/>
    <m/>
    <s v="Sin iniciar etapa precontractual"/>
    <m/>
    <s v="María del Rosario Palacio Sánchez "/>
    <s v="Tipo C:  Supervisión"/>
    <s v="Supervisión técnica, ambiental, jurídica, administrativa, contable y/o financiera"/>
  </r>
  <r>
    <x v="6"/>
    <n v="72141003"/>
    <s v="MEJORAMIENTO, REHABILITACIÓN Y MANTENIMIENTO DE LAS VÍAS DE LAS SUBREGIONES DE ORIENTE DEL DEPARTAMENTO DE ANTIOQUIA"/>
    <s v="Febrero"/>
    <s v="6 meses"/>
    <s v="Licitación Pública"/>
    <s v="Recursos propios"/>
    <n v="1351002395.2399998"/>
    <n v="1351002395.2399998"/>
    <s v="NO"/>
    <s v="N/A"/>
    <s v="Lucas Jaramillo Cadavid"/>
    <s v="Director"/>
    <s v="3835336-3837976"/>
    <s v="Lucas.Jaramillo@antioquia.gov.co"/>
    <s v="Mantenimiento, mejoramiento y/o rehabilitación de la RVS"/>
    <s v="Puntos críticos de la RVS intervenidos (31050303),_x000a__x000a_km de vías de la RVS mantenidas, mejoradas y/o rehabilitadas en afirmado  (31050305), _x000a_ _x000a_km de vías de la RVS mantenidas, mejoradas y/o rehabilitadas en pavimento (31050306)"/>
    <s v="Mantenimiento y Mejoramiento de la RVS en Antioquia"/>
    <n v="180035001"/>
    <s v="Red vial rehabilitada y mantenida"/>
    <s v="Mantenimiento rutinario,_x000a_Intervención de puntos críticos,_x000a_Fortalecimiento Institucional."/>
    <m/>
    <m/>
    <m/>
    <m/>
    <m/>
    <x v="1"/>
    <m/>
    <s v="Sin iniciar etapa precontractual"/>
    <m/>
    <s v="Andrés Mauricio Rodríguez Collazos/Interventoría Externa"/>
    <s v="Tipo A1: Supervisión e Interventoría Integral"/>
    <s v="Interventoría técnica, ambiental, jurídica, administrativa, contable y/o financiera"/>
  </r>
  <r>
    <x v="6"/>
    <n v="81101510"/>
    <s v="INTERVENTORÍA TÉCNICA, ADMINISTRATIVA, AMBIENTAL, FINANCIERA Y LEGAL PARA EL MEJORAMIENTO, REHABILITACIÓN Y MANTENIMIENTO DE LAS VÍAS DE LA SUBREGION DE ORIENTE DEL DEPARTAMENTO DE ANTIOQUIA"/>
    <s v="Febrero"/>
    <s v="6 meses"/>
    <s v="Concurso de Méritos"/>
    <s v="Recursos propios"/>
    <n v="80868368.75999999"/>
    <n v="80868368.75999999"/>
    <s v="NO"/>
    <s v="N/A"/>
    <s v="Lucas Jaramillo Cadavid"/>
    <s v="Director"/>
    <s v="3835336-3837976"/>
    <s v="Lucas.Jaramillo@antioquia.gov.co"/>
    <s v="Mantenimiento, mejoramiento y/o rehabilitación de la RVS"/>
    <s v="Puntos críticos de la RVS intervenidos (31050303),_x000a__x000a_km de vías de la RVS mantenidas, mejoradas y/o rehabilitadas en afirmado  (31050305), _x000a_ _x000a_km de vías de la RVS mantenidas, mejoradas y/o rehabilitadas en pavimento (31050306)"/>
    <s v="Mantenimiento y Mejoramiento de la RVS en Antioquia"/>
    <n v="180035001"/>
    <s v="Red vial rehabilitada y mantenida"/>
    <s v="Mantenimiento rutinario,_x000a_Intervención de puntos críticos._x000a_"/>
    <m/>
    <m/>
    <m/>
    <m/>
    <m/>
    <x v="1"/>
    <m/>
    <s v="Sin iniciar etapa precontractual"/>
    <m/>
    <s v="Andrés Mauricio Rodríguez Collazos"/>
    <s v="Tipo C:  Supervisión"/>
    <s v="Supervisión técnica, ambiental, jurídica, administrativa, contable y/o financiera"/>
  </r>
  <r>
    <x v="6"/>
    <n v="72141003"/>
    <s v="MEJORAMIENTO, REHABILITACIÓN Y MANTENIMIENTO DE LAS VÍAS DE LAS SUBREGION SUROESTE DEL DEPARTAMENTO DE ANTIOQUIA"/>
    <s v="Febrero"/>
    <s v="6 meses"/>
    <s v="Licitación Pública"/>
    <s v="Recursos propios"/>
    <n v="2431002395.2399998"/>
    <n v="2431002395.2399998"/>
    <s v="NO"/>
    <s v="N/A"/>
    <s v="Lucas Jaramillo Cadavid"/>
    <s v="Director"/>
    <s v="3835336-3837976"/>
    <s v="Lucas.Jaramillo@antioquia.gov.co"/>
    <s v="Mantenimiento, mejoramiento y/o rehabilitación de la RVS"/>
    <s v="Puntos críticos de la RVS intervenidos (31050303),_x000a__x000a_km de vías de la RVS mantenidas, mejoradas y/o rehabilitadas en afirmado  (31050305), _x000a_ _x000a_km de vías de la RVS mantenidas, mejoradas y/o rehabilitadas en pavimento (31050306)"/>
    <s v="Mantenimiento y Mejoramiento de la RVS en Antioquia"/>
    <n v="180035001"/>
    <s v="Red vial rehabilitada y mantenida"/>
    <s v="Mantenimiento rutinario,_x000a_Intervención de puntos críticos,_x000a_Fortalecimiento Institucional."/>
    <m/>
    <m/>
    <m/>
    <m/>
    <m/>
    <x v="1"/>
    <m/>
    <s v="Sin iniciar etapa precontractual"/>
    <m/>
    <s v="Gloria Patricia Gómez Grisales/Interventoría Externa"/>
    <s v="Tipo A1: Supervisión e Interventoría Integral"/>
    <s v="Interventoría técnica, ambiental, jurídica, administrativa, contable y/o financiera"/>
  </r>
  <r>
    <x v="6"/>
    <n v="81101510"/>
    <s v="INTERVENTORÍA TÉCNICA, ADMINISTRATIVA, AMBIENTAL, FINANCIERA Y LEGAL PARA EL MEJORAMIENTO, REHABILITACIÓN Y MANTENIMIENTO DE LAS VÍAS DE LA SUBREGION SUROESTE DEL DEPARTAMENTO DE ANTIOQUIA"/>
    <s v="Febrero"/>
    <s v="6 meses"/>
    <s v="Concurso de Méritos"/>
    <s v="Recursos propios"/>
    <n v="200868368.75999999"/>
    <n v="200868368.75999999"/>
    <s v="NO"/>
    <s v="N/A"/>
    <s v="Lucas Jaramillo Cadavid"/>
    <s v="Director"/>
    <s v="3835336-3837976"/>
    <s v="Lucas.Jaramillo@antioquia.gov.co"/>
    <s v="Mantenimiento, mejoramiento y/o rehabilitación de la RVS"/>
    <s v="Puntos críticos de la RVS intervenidos (31050303),_x000a__x000a_km de vías de la RVS mantenidas, mejoradas y/o rehabilitadas en afirmado  (31050305), _x000a_ _x000a_km de vías de la RVS mantenidas, mejoradas y/o rehabilitadas en pavimento (31050306)"/>
    <s v="Mantenimiento y Mejoramiento de la RVS en Antioquia"/>
    <n v="180035001"/>
    <s v="Red vial rehabilitada y mantenida"/>
    <s v="Mantenimiento rutinario,_x000a_Intervención de puntos críticos._x000a_"/>
    <m/>
    <m/>
    <m/>
    <m/>
    <m/>
    <x v="1"/>
    <m/>
    <s v="Sin iniciar etapa precontractual"/>
    <m/>
    <s v="Gloria Patricia Gómez Grisales "/>
    <s v="Tipo C:  Supervisión"/>
    <s v="Supervisión técnica, ambiental, jurídica, administrativa, contable y/o financiera"/>
  </r>
  <r>
    <x v="6"/>
    <n v="81101510"/>
    <s v="APOYO AL MEJORAMIENTO, REHABILITACIÓN Y MANTENIMIENTO DE LAS VÍAS DE LAS SUBREGIONES DEL DEPARTAMENTO DE ANTIOQUIA"/>
    <s v="ABRIL  "/>
    <s v="6 meses"/>
    <s v="Régimen Especial - Artículo 95 Ley 489 de 1998"/>
    <s v="Recursos propios"/>
    <n v="5000000000"/>
    <n v="5000000000"/>
    <s v="NO"/>
    <s v="N/A"/>
    <s v="Lucas Jaramillo Cadavid"/>
    <s v="Director"/>
    <s v="3835336-3837976"/>
    <s v="Lucas.Jaramillo@antioquia.gov.co"/>
    <s v="Mantenimiento, mejoramiento y/o rehabilitación de la RVS"/>
    <s v="Puntos críticos de la RVS intervenidos (31050303),_x000a__x000a_km de vías de la RVS mantenidas, mejoradas y/o rehabilitadas en afirmado  (31050305), _x000a_ _x000a_km de vías de la RVS mantenidas, mejoradas y/o rehabilitadas en pavimento (31050306)"/>
    <s v="Mantenimiento y Mejoramiento de la RVS en Antioquia"/>
    <n v="180035001"/>
    <s v="Red vial rehabilitada y mantenida"/>
    <s v="Mantenimiento rutinario,_x000a_Intervención de puntos críticos._x000a_"/>
    <m/>
    <m/>
    <m/>
    <m/>
    <m/>
    <x v="1"/>
    <m/>
    <s v="Sin iniciar etapa precontractual"/>
    <m/>
    <s v="Edir Amparo Graciano Gómez"/>
    <s v="Tipo C:  Supervisión"/>
    <s v="Supervisión técnica, ambiental, jurídica, administrativa, contable y/o financiera"/>
  </r>
  <r>
    <x v="6"/>
    <n v="95121615"/>
    <s v="APOYAR LA CONSTRUCCIÓN DE LA ZONA PORTUARIA EN URABÁ ANTIOQUIA"/>
    <s v="MARZO  "/>
    <s v="8 meses"/>
    <s v="Régimen Especial - Artículo 95 Ley 489 de 1998"/>
    <s v="Recursos propios - Recursos de crédito"/>
    <n v="15800000000"/>
    <n v="15800000000"/>
    <s v="NO"/>
    <s v="N/A"/>
    <s v="Lucas Jaramillo Cadavid"/>
    <s v="Director"/>
    <s v="3835336-3837976"/>
    <s v="Lucas.Jaramillo@antioquia.gov.co"/>
    <s v="Estudios y seguimientos para la planeación y desarrollo de la Infraestructura de transporte"/>
    <s v="Porcentaje de avance del Plan de seguimiento a los acuerdos entre gobierno y sector privado para la construcción de la zona portuaria realizados (31050210)"/>
    <s v="Apoyo a la construcción de la zona portuaria en Urabá Antioquia"/>
    <n v="180069001"/>
    <s v="Estudios y diseños realizados"/>
    <s v="Estudios Técnicos,_x000a_Fortalecimiento Institucional."/>
    <m/>
    <m/>
    <m/>
    <m/>
    <m/>
    <x v="1"/>
    <m/>
    <s v="Sin iniciar etapa precontractual"/>
    <m/>
    <s v="Gilberto Quintero Zapata"/>
    <s v="Tipo C:  Supervisión"/>
    <s v="Supervisión técnica, ambiental, jurídica, administrativa, contable y/o financiera"/>
  </r>
  <r>
    <x v="6"/>
    <n v="72141107"/>
    <s v="CONVENIOS INTERADMINISTRATIVOS MEDIANTE LOS CUALES EL DEPARTAMENTO COFINANCIA  LA CONSTRUCCIÓN, MEJORAMIENTO O MANTENIMIENTO DE PUENTES EN LOS  MUNICIPIOS PRIORIZADOS DE LAS SUBREGIONES DEL DEPARTAMENTO DE ANTIOQUIA (17)"/>
    <s v="MARZO  "/>
    <s v="8 meses"/>
    <s v="Régimen Especial - Artículo 95 Ley 489 de 1998"/>
    <s v="Recursos de crédito"/>
    <n v="3645536434"/>
    <n v="3645536434"/>
    <s v="NO"/>
    <s v="N/A"/>
    <s v="Lucas Jaramillo Cadavid"/>
    <s v="Director"/>
    <s v="3835336-3837976"/>
    <s v="Lucas.Jaramillo@antioquia.gov.co"/>
    <s v="Infraestructura de vías terciarias como apoyo a la comercialización de productos agropecuarios, pesqueros y forestales"/>
    <s v="Puentes de la RVT construidos, rehabilitados y/o mantenidos (32040203,)_x000a__x000a_Construcción, rehabilitación y/o mantenimiento de puentes peatonales RVT (32040204)"/>
    <s v="Apoyo a la construcción o mejoramiento de puentes en los municipios"/>
    <n v="180070001"/>
    <s v="Puentes en la red vial terciaria rehabilitados"/>
    <s v="Intervención de puentes vehiculares"/>
    <m/>
    <m/>
    <m/>
    <m/>
    <m/>
    <x v="1"/>
    <m/>
    <s v="Sin iniciar etapa precontractual"/>
    <m/>
    <s v="Juan Gonzalo Castrillón Tobón"/>
    <s v="Tipo C:  Supervisión"/>
    <s v="Supervisión técnica, ambiental, jurídica, administrativa, contable y/o financiera"/>
  </r>
  <r>
    <x v="6"/>
    <n v="95121511"/>
    <s v="CONVENIOS INTERADMINISTRATIVOS MEDIANTE LOS CUALES EL DEPARTAMENTO COFINANCIA  LA INTERVENCIÓN DE ESPACIOS PUBLICOS MUNICIPALES PRIORIZADOS EN LAS SUBREGIONES DEL DEPARTAMENTO DE ANTIOQUIA (8)"/>
    <s v="MARZO  "/>
    <s v="8 meses"/>
    <s v="Régimen Especial - Artículo 95 Ley 489 de 1998"/>
    <s v="Recursos de crédito"/>
    <n v="1852000000"/>
    <n v="1852000000"/>
    <s v="NO"/>
    <s v="N/A"/>
    <s v="Lucas Jaramillo Cadavid"/>
    <s v="Director"/>
    <s v="3835336-3837976"/>
    <s v="Lucas.Jaramillo@antioquia.gov.co"/>
    <s v="Proyectos de infraestructura cofinanciados en los municipios"/>
    <s v="Espacios públicos municipales intervenidos (31050602)"/>
    <s v="Apoyo a la intervención de espacios públicos Municipales"/>
    <n v="180043001"/>
    <s v="Espacios de diálogo social fortalecidos"/>
    <s v="Intervención de espacios públicos"/>
    <m/>
    <m/>
    <m/>
    <m/>
    <m/>
    <x v="1"/>
    <m/>
    <s v="Sin iniciar etapa precontractual"/>
    <m/>
    <s v="Jaime Alejandro Gómez Restrepo  "/>
    <s v="Tipo C:  Supervisión"/>
    <s v="Supervisión técnica, ambiental, jurídica, administrativa, contable y/o financiera"/>
  </r>
  <r>
    <x v="6"/>
    <s v="72141207; 72141209 "/>
    <s v="CONVENIOS INTERADMINISTRATIVOS MEDIANTE LOS CUALES EL DEPARTAMENTO COFINANCIA  LA INTERVENCIÓN DE OTROS ESPACIOS PUBLICOS MUNICIPALES  (MUELLES, MALECONES, ENTRE OTROS) PRIORIZADOS EN LAS SUBREGIONES DEL DEPARTAMENTO DE ANTIOQUIA (8)"/>
    <s v="MARZO  "/>
    <s v="8 meses"/>
    <s v="Régimen Especial - Artículo 95 Ley 489 de 1998"/>
    <s v="Recursos de crédito"/>
    <n v="1104578700"/>
    <n v="1104578700"/>
    <s v="NO"/>
    <s v="N/A"/>
    <s v="Lucas Jaramillo Cadavid"/>
    <s v="Director"/>
    <s v="3835336-3837976"/>
    <s v="Lucas.Jaramillo@antioquia.gov.co"/>
    <s v="Proyectos de infraestructura cofinanciados en los municipios"/>
    <s v="Otros espacios públicos (muelles, malecones, entre otros) construidos y/o mantenidos (31050603)"/>
    <s v="Apoyo a otros espacios públicos (muelles, malecones, entre otros) en Antioquia"/>
    <n v="180114001"/>
    <s v="Espacios de diálogo social fortalecidos"/>
    <s v="Construcción de espacios públicos,_x000a_Mantenimiento de espacios públicos,_x000a_Estudios otros espacios."/>
    <m/>
    <m/>
    <m/>
    <m/>
    <m/>
    <x v="1"/>
    <m/>
    <s v="Sin iniciar etapa precontractual"/>
    <m/>
    <s v="Jaime Alejandro Gómez Restrepo  "/>
    <s v="Tipo C:  Supervisión"/>
    <s v="Supervisión técnica, ambiental, jurídica, administrativa, contable y/o financiera"/>
  </r>
  <r>
    <x v="6"/>
    <n v="95111616"/>
    <s v="CONVENIOS INTERADMINISTRATIVOS MEDIANTE LOS CUALES EL DEPARTAMENTO COFINANCIA  EL MEJORAMIENTO DE CAMINOS DE HERRADURA O MOTORRUTAS EN LOS MUNICIPIOS PRIORIZADOS DE LAS SUBREGIONES DEL DEPARTAMENTO DE ANTIOQUIA (39)"/>
    <s v="MARZO  "/>
    <s v="8 meses"/>
    <s v="Régimen Especial - Artículo 95 Ley 489 de 1998"/>
    <s v="Recursos de crédito"/>
    <n v="1950000000"/>
    <n v="1950000000"/>
    <s v="NO"/>
    <s v="N/A"/>
    <s v="Lucas Jaramillo Cadavid"/>
    <s v="Director"/>
    <s v="3835336-3837976"/>
    <s v="Lucas.Jaramillo@antioquia.gov.co"/>
    <s v="Vías para sistemas alternativos de transporte"/>
    <s v="Caminos de Herradura mejorados (32040206,)_x000a__x000a_Caminos de Herradura mantenidos (32040207,)_x000a__x000a_Moto-rutas en caminos de herradura intervenidos (32040208)"/>
    <s v="Apoyo al mejoramiento de caminos de herradura o motorrutas en Antioquia"/>
    <n v="180039001"/>
    <s v="Red vial rehabilitada y mantenida"/>
    <s v="Mejoramiento de caminos,_x000a_Mantenimiento de caminos,_x000a_Mejoramiento de motorrutas."/>
    <m/>
    <m/>
    <m/>
    <m/>
    <m/>
    <x v="1"/>
    <m/>
    <s v="Sin iniciar etapa precontractual"/>
    <m/>
    <s v="Dalis Milena Hincapié Piedrahita/Jose Rafael Araujo Arzuaga"/>
    <s v="Tipo C:  Supervisión"/>
    <s v="Supervisión técnica, ambiental, jurídica, administrativa, contable y/o financiera"/>
  </r>
  <r>
    <x v="6"/>
    <n v="30111601"/>
    <s v="CONTRATO INTERADMINISTRATIVO CELEBRADO ENTRE EL DEPARTAMENTO DE ANTIOQUIA –SECRETARÍA DE INFRAESTRUCTURA FÍSICA Y LA EMPRESA DE VIVIENDA DE ANTIOQUIA –VIVA-, PARA LA COMPRA Y SUMINISTRO DE MATERIALES DE CONSTRUCCIÓN PARA EL CUMPLIMIENTO DE PROYECTOS DE COFINANCIACIÓN CON LOS 23 MUNICIPIOS PRIORIZADOS DEL DEPARTAMENTO DE ANTIOQUIA"/>
    <s v="Febrero"/>
    <s v="9 meses"/>
    <s v="Contratación Directa - Contratos Interadministrativos"/>
    <s v="Recursos de crédito"/>
    <n v="1500000000"/>
    <n v="1500000000"/>
    <s v="NO"/>
    <s v="N/A"/>
    <s v="Lucas Jaramillo Cadavid"/>
    <s v="Director"/>
    <s v="3835336-3837976"/>
    <s v="Lucas.Jaramillo@antioquia.gov.co"/>
    <s v="Proyectos de infraestructura cofinanciados en los municipios"/>
    <s v="Km de vías urbanas mejoradas (31050601)"/>
    <s v="Apoyo al mejoramiento de vías urbanas en algunos municipios de Antioquia"/>
    <s v="180041001"/>
    <s v="Red vial construída"/>
    <s v="Intervención en vías urbanas,_x000a_Intervención en senderos peatonales,_x000a_Fortalecimiento Institucional."/>
    <m/>
    <m/>
    <m/>
    <m/>
    <m/>
    <x v="1"/>
    <m/>
    <s v="Sin iniciar etapa precontractual"/>
    <m/>
    <s v="Adriana Patricia Muñoz Londoño"/>
    <s v="Tipo C:  Supervisión"/>
    <s v="Supervisión técnica, ambiental, jurídica, administrativa, contable y/o financiera"/>
  </r>
  <r>
    <x v="6"/>
    <n v="72141003"/>
    <s v="CONVENIOS INTERADMINISTRATIVOS MEDIANTE LOS CUALES EL DEPARTAMENTO COFINANCIA EL MEJORAMIENTO Y/O MANTENIMIENTO DE LA RED VIAL TERCIARIA EN LOS  MUNICIPIOS PRIORIZADOS DE LAS SUBREGIONES DEL DEPARTAMENTO DE ANTIOQUIA (102)"/>
    <s v="MARZO  "/>
    <s v="8 meses"/>
    <s v="Régimen Especial - Artículo 95 Ley 489 de 1998"/>
    <s v="Recursos propios - Recursos de crédito"/>
    <n v="12002446180"/>
    <n v="12002446180"/>
    <s v="NO"/>
    <s v="N/A"/>
    <s v="Lucas Jaramillo Cadavid"/>
    <s v="Director"/>
    <s v="3835336-3837976"/>
    <s v="Lucas.Jaramillo@antioquia.gov.co"/>
    <s v="Infraestructura de vías terciarias como apoyo a la comercialización de productos agropecuarios, pesqueros y forestales"/>
    <s v="Vías de la RVT mantenidas, mejoradas, rehabilitadas y/o pavimentadas (32040201)"/>
    <s v="Apoyo al mejoramiento y/o mantenimiento de la RVT en Antioquia"/>
    <n v="180068001"/>
    <s v="Vías mantenidas con mantenimiento rutinario"/>
    <s v="Mantenimiento rutinario"/>
    <m/>
    <m/>
    <m/>
    <m/>
    <m/>
    <x v="1"/>
    <m/>
    <s v="Sin iniciar etapa precontractual"/>
    <m/>
    <s v="Dalis Milena Hincapié Piedrahita"/>
    <s v="Tipo C:  Supervisión"/>
    <s v="Supervisión técnica, ambiental, jurídica, administrativa, contable y/o financiera"/>
  </r>
  <r>
    <x v="6"/>
    <s v=" 95111601 "/>
    <s v="CONVENIO INTERADMINISTRATIVO PARA LA CONSTRUCCIÓN DE  BULEVARES PARA PEATONES Y CICLORUTAS EN LAS SUBREGIONES OCCIDENTE, ORIENTE Y URABA DEL DEPARTAMENTO DE ANTIOQUIA"/>
    <s v="MARZO  "/>
    <s v="8 meses"/>
    <s v="Régimen Especial - Artículo 95 Ley 489 de 1998"/>
    <s v="Recursos propios - Recursos de crédito"/>
    <n v="7179077555"/>
    <n v="7179077555"/>
    <s v="NO"/>
    <s v="N/A"/>
    <s v="Lucas Jaramillo Cadavid"/>
    <s v="Director"/>
    <s v="3835336-3837976"/>
    <s v="Lucas.Jaramillo@antioquia.gov.co"/>
    <s v="Vías para sistemas alternativos de transporte"/>
    <s v="km ciclo-vías, senderos peatonales y/o moto-rutas construidos (31050701)"/>
    <s v="Construcción de bulevares para peatones, ciclorutas, ciclo vias y senderos en Antioquia"/>
    <n v="180033001"/>
    <s v="Carreteras pavimentadas"/>
    <s v="Construcción ciclorrutas,_x000a_Fortalecimiento Institucional."/>
    <m/>
    <m/>
    <m/>
    <m/>
    <m/>
    <x v="1"/>
    <m/>
    <s v="Sin iniciar etapa precontractual"/>
    <m/>
    <s v="Jaime Alejandro Gómez Restrepo  "/>
    <s v="Tipo C:  Supervisión"/>
    <s v="Supervisión técnica, ambiental, jurídica, administrativa, contable y/o financiera"/>
  </r>
  <r>
    <x v="6"/>
    <s v="72141103_x000a_"/>
    <s v="CONVENIOS INTERADMINISTRATIVOS MEDIANTE LOS CUALES EL DEPARTAMENTO COFINANCIA LA CONSTRUCCIÓN DE PLACA HUELLA EN LA RED VIAL TERCIARIA DE LOS  MUNICIPIOS PRIORIZADOS DE LAS SUBREGIONES DEL DEPARTAMENTO DE ANTIOQUIA (129)"/>
    <s v="MARZO  "/>
    <s v="8 meses"/>
    <s v="Régimen Especial - Artículo 95 Ley 489 de 1998"/>
    <s v="Recursos propios - Recursos de crédito"/>
    <n v="14761528390"/>
    <n v="14761528390"/>
    <s v="NO"/>
    <s v="N/A"/>
    <s v="Lucas Jaramillo Cadavid"/>
    <s v="Director"/>
    <s v="3835336-3837976"/>
    <s v="Lucas.Jaramillo@antioquia.gov.co"/>
    <s v="Infraestructura de vías terciarias como apoyo a la comercialización de productos agropecuarios, pesqueros y forestales"/>
    <s v="Vías con placa huella intervenidas (32040205)"/>
    <s v="Construcción de Placa Huella en la Red Víal Terciaria de Antioquia"/>
    <n v="180032001"/>
    <s v="Red vial construída"/>
    <s v="Pavimentación Placa Huella,_x000a_Interventoría."/>
    <m/>
    <m/>
    <m/>
    <m/>
    <m/>
    <x v="1"/>
    <m/>
    <s v="Sin iniciar etapa precontractual"/>
    <m/>
    <s v="Dalis Milena Hincapié Piedrahita"/>
    <s v="Tipo C:  Supervisión"/>
    <s v="Supervisión técnica, ambiental, jurídica, administrativa, contable y/o financiera"/>
  </r>
  <r>
    <x v="6"/>
    <s v=" 95111604"/>
    <s v="CONSULTORÍA PARA EFECTUAR ESTUDIOS QUE PERMITAN REACTIVAR EL SISTEMA FERREO EN ANTIOQUIA"/>
    <s v="Febrero"/>
    <s v="8 meses"/>
    <s v="Concurso de Méritos"/>
    <s v="Recursos de crédito"/>
    <n v="1252000000"/>
    <n v="1252000000"/>
    <s v="NO"/>
    <s v="N/A"/>
    <s v="Lucas Jaramillo Cadavid"/>
    <s v="Director"/>
    <s v="3835336-3837976"/>
    <s v="Lucas.Jaramillo@antioquia.gov.co"/>
    <s v="Participación de Antioquia en los Planes Nacionales de transporte Multimodal"/>
    <s v="Convenio para la inclusión de Antioquia en el Plan Maestro Ferroviario firmado (31050501)"/>
    <s v="Estudios para inclusion de Antioquia en el Plan Maestro Ferroviario"/>
    <n v="170000001"/>
    <s v="Estudios y diseños realizados"/>
    <s v="Estudios y diseños técnicos,_x000a_Fortalecimiento Institucional."/>
    <m/>
    <m/>
    <m/>
    <m/>
    <m/>
    <x v="1"/>
    <m/>
    <s v="Sin iniciar etapa precontractual"/>
    <m/>
    <s v="Gilberto Quintero Zapata"/>
    <s v="Tipo C:  Supervisión"/>
    <s v="Supervisión técnica, ambiental, jurídica, administrativa, contable y/o financiera"/>
  </r>
  <r>
    <x v="6"/>
    <n v="81101605"/>
    <s v="CONVENIOS INTERADMINISTRATIVOS MEDIANTE LOS CUALES EL DEPARTAMENTO COFINANCIA EL MANTENIMIENTO Y OPERACIÓN DE CABLES AÉREOS EN ANTIOQUIA"/>
    <s v="MARZO  "/>
    <s v="8 meses"/>
    <s v="Régimen Especial - Artículo 95 Ley 489 de 1998"/>
    <s v="Recursos de crédito"/>
    <n v="519400000"/>
    <n v="519400000"/>
    <s v="NO"/>
    <s v="N/A"/>
    <s v="Lucas Jaramillo Cadavid"/>
    <s v="Director"/>
    <s v="3835336-3837976"/>
    <s v="Lucas.Jaramillo@antioquia.gov.co"/>
    <s v="Plan de cables aéreos"/>
    <s v="Cables aéreos operados y mantenidos (32040301)"/>
    <s v="Mantenimiento y operación de cables aéreos en Antioquia"/>
    <n v="180042001"/>
    <s v="Obras de protección y adecuación realizados"/>
    <s v="Mantenimiento de cables aéreos,_x000a_Operación de cables aéreos,_x000a_Estudios sostenibilidad cables."/>
    <m/>
    <m/>
    <m/>
    <m/>
    <m/>
    <x v="1"/>
    <m/>
    <s v="Sin iniciar etapa precontractual"/>
    <m/>
    <s v="Joan Manuel Galeano"/>
    <s v="Tipo C:  Supervisión"/>
    <s v="Supervisión técnica, ambiental, jurídica, administrativa, contable y/o financiera"/>
  </r>
  <r>
    <x v="6"/>
    <n v="20102301"/>
    <s v="PRESTACIÓN DE SERVICIO DE TRANSPORTE TERRESTRE AUTOMOTOR PARA APOYAR LA GESTIÓN DE LA GOBERNACIÓN DE ANTIOQUIA _x000a__x000a_Nota: La competencia para la contratación de este objeto es de la Secretaría General, el proceso será adelantado por dicha dependencia y entregado el CDP respectivo para su contratación."/>
    <s v="ENERO  "/>
    <s v="10 meses"/>
    <s v="Selección Abreviada - Subasta Inversa"/>
    <s v="Recursos propios"/>
    <n v="400000000"/>
    <n v="400000000"/>
    <s v="NO"/>
    <s v="N/A"/>
    <s v="Lucas Jaramillo Cadavid"/>
    <s v="Director"/>
    <s v="3835336-3837976"/>
    <s v="Lucas.Jaramillo@antioquia.gov.co"/>
    <s v="Mantenimiento, mejoramiento y/o rehabilitación de la RVS"/>
    <s v="Puntos críticos de la RVS intervenidos (31050303)_x000a__x000a_km de vías de la RVS mantenidas, mejoradas y/o rehabilitadas en afirmado (31050305)_x000a_ _x000a_km de vías de la RVS mantenidas, mejoradas y/o rehabilitadas en pavimento (31050306)"/>
    <s v="Mantenimiento y Mejoramiento de la RVS en Antioquia"/>
    <n v="180035001"/>
    <s v="Red vial rehabilitada y mantenida"/>
    <s v="Mantenimiento rutinario,_x000a_Intervención de puntos críticos,_x000a_Fortalecimiento Institucional."/>
    <m/>
    <m/>
    <m/>
    <m/>
    <m/>
    <x v="1"/>
    <m/>
    <s v="Sin iniciar etapa precontractual"/>
    <m/>
    <s v="Blanca Margarita Granda Cortes"/>
    <s v="Tipo C:  Supervisión"/>
    <s v="Supervisión técnica, ambiental, jurídica, administrativa, contable y/o financiera"/>
  </r>
  <r>
    <x v="6"/>
    <m/>
    <s v="PLAN DE COMUNICACIONES PARA LA SECRETARÍA DE INFRAESTRUCTURA FISICA_x000a__x000a_Nota: La competencia para la contratación de este objeto es de la Gerencia de Comunicaciones, el proceso será adelantado por dicha dependencia y entregado el CDP respectivo para su contratación. "/>
    <s v="ENERO  "/>
    <s v="10 meses"/>
    <s v="Contratación Directa - Contratos Interadministrativos"/>
    <s v="Recursos propios"/>
    <n v="1976000000"/>
    <n v="1976000000"/>
    <s v="NO"/>
    <s v="N/A"/>
    <s v="Lucas Jaramillo Cadavid"/>
    <s v="Director"/>
    <s v="3835336-3837976"/>
    <s v="Lucas.Jaramillo@antioquia.gov.co"/>
    <s v="Mantenimiento, mejoramiento y/o rehabilitación de la RVS"/>
    <s v="Puntos críticos de la RVS intervenidos (31050303)_x000a__x000a_km de vías de la RVS mantenidas, mejoradas y/o rehabilitadas en afirmado (31050305)_x000a_ _x000a_km de vías de la RVS mantenidas, mejoradas y/o rehabilitadas en pavimento (31050306)"/>
    <s v="Mantenimiento y Mejoramiento de la RVS en Antioquia"/>
    <n v="180035001"/>
    <s v="Red vial rehabilitada y mantenida"/>
    <s v="Mantenimiento rutinario,_x000a_Intervención de puntos críticos,_x000a_Fortalecimiento Institucional."/>
    <m/>
    <m/>
    <m/>
    <m/>
    <m/>
    <x v="1"/>
    <m/>
    <s v="Sin iniciar etapa precontractual"/>
    <m/>
    <s v="Blanca Margarita Granda Cortes"/>
    <s v="Tipo C:  Supervisión"/>
    <s v="Supervisión técnica, ambiental, jurídica, administrativa, contable y/o financiera"/>
  </r>
  <r>
    <x v="6"/>
    <n v="81110000"/>
    <s v="SUMINISTRO DE BIENES INFORMÁTICOS PARA LA GOBERNACIÓN DE ANTIOQUIA_x000a__x000a_Nota: La competencia para la contratación de este objeto es de la Dirección de Informática, el proceso será adelantado por dicha dependencia y entregado el CDP respectivo para su contratación."/>
    <s v="Febrero"/>
    <s v="10 meses"/>
    <s v="Selección Abreviada - Subasta Inversa"/>
    <s v="Recursos propios"/>
    <n v="400000000"/>
    <n v="400000000"/>
    <s v="NO"/>
    <s v="N/A"/>
    <s v="Lucas Jaramillo Cadavid"/>
    <s v="Director"/>
    <s v="3835336-3837976"/>
    <s v="Lucas.Jaramillo@antioquia.gov.co"/>
    <s v="Estudios y seguimientos para la planeación y desarrollo de la Infraestructura de transporte"/>
    <s v="Estudios de Sistemas viales subregionales elaborados (31050205)"/>
    <s v="Desarrollo de Sistemas de Información en la Secretaría de Infraestructura Física"/>
    <n v="180036001"/>
    <s v="Sistemas de Información implementados"/>
    <s v="Compra de equipos,_x000a_Desarrollo de sistemas informáticos y bases de datos,_x000a_Estructuración, desarrollo y operación Centro de Gestión,_x000a_Mantenimiento licencias y Software,_x000a_Fortalecimiento Institucional."/>
    <m/>
    <m/>
    <m/>
    <m/>
    <m/>
    <x v="1"/>
    <m/>
    <s v="Sin iniciar etapa precontractual"/>
    <m/>
    <s v="Blanca Margarita Granda Cortes"/>
    <s v="Tipo C:  Supervisión"/>
    <s v="Supervisión técnica, ambiental, jurídica, administrativa, contable y/o financiera"/>
  </r>
  <r>
    <x v="6"/>
    <n v="81110000"/>
    <s v="ADQUISICIÓN DE LICENCIA DE LA HERRAMIENTA ARANDA PARA LA ADMINISTACIÓN DEPARTAMENTAL     _x000a__x000a_Nota: La competencia para la contratación de este objeto es de la Dirección de Informática, el proceso será adelantado por dicha dependencia y entregado el CDP respectivo para su contratación."/>
    <s v="Febrero"/>
    <s v="10 meses"/>
    <s v="Selección Abreviada - Subasta Inversa"/>
    <s v="Recursos propios"/>
    <n v="20000000"/>
    <n v="20000000"/>
    <s v="NO"/>
    <s v="N/A"/>
    <s v="Lucas Jaramillo Cadavid"/>
    <s v="Director"/>
    <s v="3835336-3837976"/>
    <s v="Lucas.Jaramillo@antioquia.gov.co"/>
    <s v="Estudios y seguimientos para la planeación y desarrollo de la Infraestructura de transporte"/>
    <s v="Estudios de Sistemas viales subregionales elaborados"/>
    <s v="Desarrollo de Sistemas de Información en la Secretaría de Infraestructura Física"/>
    <n v="180036001"/>
    <s v="Sistemas de Información implementados"/>
    <s v="Compra de equipos,_x000a_Desarrollo de sistemas informáticos y bases de datos,_x000a_Estructuración, desarrollo y operación Centro de Gestión,_x000a_Mantenimiento licencias y Software,_x000a_Fortalecimiento Institucional."/>
    <m/>
    <m/>
    <m/>
    <m/>
    <m/>
    <x v="1"/>
    <m/>
    <s v="Sin iniciar etapa precontractual"/>
    <m/>
    <s v="Blanca Margarita Granda Cortes"/>
    <s v="Tipo C:  Supervisión"/>
    <s v="Supervisión técnica, ambiental, jurídica, administrativa, contable y/o financiera"/>
  </r>
  <r>
    <x v="6"/>
    <n v="81110000"/>
    <s v="ADQUISICIÓN DE LICENCIA DE LA HERRAMIENTA  ANTIVIRUS PARA LA ADMINISTACIÓN DEPARTAMENTAL_x000a__x000a_Nota: La competencia para la contratación de este objeto es de la Dirección de Informática, el proceso será adelantado por dicha dependencia y entregado el CDP respectivo para su contratación."/>
    <s v="Febrero"/>
    <s v="10 meses"/>
    <s v="Selección Abreviada - Subasta Inversa"/>
    <s v="Recursos propios"/>
    <n v="5000000"/>
    <n v="5000000"/>
    <s v="NO"/>
    <s v="N/A"/>
    <s v="Lucas Jaramillo Cadavid"/>
    <s v="Director"/>
    <s v="3835336-3837976"/>
    <s v="Lucas.Jaramillo@antioquia.gov.co"/>
    <s v="Estudios y seguimientos para la planeación y desarrollo de la Infraestructura de transporte"/>
    <s v="Estudios de Sistemas viales subregionales elaborados (31050205)"/>
    <s v="Desarrollo de Sistemas de Información en la Secretaría de Infraestructura Física"/>
    <n v="180036001"/>
    <s v="Sistemas de Información implementados"/>
    <s v="Compra de equipos,_x000a_Desarrollo de sistemas informáticos y bases de datos,_x000a_Estructuración, desarrollo y operación Centro de Gestión,_x000a_Mantenimiento licencias y Software,_x000a_Fortalecimiento Institucional."/>
    <m/>
    <m/>
    <m/>
    <m/>
    <m/>
    <x v="1"/>
    <m/>
    <s v="Sin iniciar etapa precontractual"/>
    <m/>
    <s v="Blanca Margarita Granda Cortes"/>
    <s v="Tipo C:  Supervisión"/>
    <s v="Supervisión técnica, ambiental, jurídica, administrativa, contable y/o financiera"/>
  </r>
  <r>
    <x v="6"/>
    <n v="81110000"/>
    <s v="ADQUISICIÓN DE LICENCIA DE OFFICE MICROSOFT PARA LA ADMINISTACIÓN DEPARTAMENTAL_x000a__x000a_Nota: La competencia para la contratación de este objeto es de la Dirección de Informática, el proceso será adelantado por dicha dependencia y entregado el CDP respectivo para su contratación."/>
    <s v="Febrero"/>
    <s v="10 meses"/>
    <s v="Selección Abreviada - Subasta Inversa"/>
    <s v="Recursos propios"/>
    <n v="70000000"/>
    <n v="70000000"/>
    <s v="NO"/>
    <s v="N/A"/>
    <s v="Lucas Jaramillo Cadavid"/>
    <s v="Director"/>
    <s v="3835336-3837976"/>
    <s v="Lucas.Jaramillo@antioquia.gov.co"/>
    <s v="Estudios y seguimientos para la planeación y desarrollo de la Infraestructura de transporte"/>
    <s v="Estudios de Sistemas viales subregionales elaborados (31050205)"/>
    <s v="Desarrollo de Sistemas de Información en la Secretaría de Infraestructura Física"/>
    <n v="180036001"/>
    <s v="Sistemas de Información implementados"/>
    <s v="Compra de equipos,_x000a_Desarrollo de sistemas informáticos y bases de datos,_x000a_Estructuración, desarrollo y operación Centro de Gestión,_x000a_Mantenimiento licencias y Software,_x000a_Fortalecimiento Institucional."/>
    <m/>
    <m/>
    <m/>
    <m/>
    <m/>
    <x v="1"/>
    <m/>
    <s v="Sin iniciar etapa precontractual"/>
    <m/>
    <s v="Blanca Margarita Granda Cortes"/>
    <s v="Tipo C:  Supervisión"/>
    <s v="Supervisión técnica, ambiental, jurídica, administrativa, contable y/o financiera"/>
  </r>
  <r>
    <x v="6"/>
    <n v="81110000"/>
    <s v="ADQUICISIÓN DE SUSCRIPCIÓN DE ADOBE CREATIVE CLOUD FOR TEAMS, INCLUYENDO SOPORTE TÉCNICO PARA LA GOBERNACIÓN DE ANTIOQUIA_x000a__x000a_Nota: La competencia para la contratación de este objeto es de la Dirección de Informática, el proceso será adelantado por dicha dependencia y entregado el CDP respectivo para su contratación."/>
    <s v="Febrero"/>
    <s v="10 meses"/>
    <s v="Selección Abreviada - Subasta Inversa"/>
    <s v="Recursos propios"/>
    <n v="45000000"/>
    <n v="45000000"/>
    <s v="NO"/>
    <s v="N/A"/>
    <s v="Lucas Jaramillo Cadavid"/>
    <s v="Director"/>
    <s v="3835336-3837976"/>
    <s v="Lucas.Jaramillo@antioquia.gov.co"/>
    <s v="Estudios y seguimientos para la planeación y desarrollo de la Infraestructura de transporte"/>
    <s v="Estudios de Sistemas viales subregionales elaborados (31050205)"/>
    <s v="Desarrollo de Sistemas de Información en la Secretaría de Infraestructura Física"/>
    <n v="180036001"/>
    <s v="Sistemas de Información implementados"/>
    <s v="Compra de equipos,_x000a_Desarrollo de sistemas informáticos y bases de datos,_x000a_Estructuración, desarrollo y operación Centro de Gestión,_x000a_Mantenimiento licencias y Software,_x000a_Fortalecimiento Institucional."/>
    <m/>
    <m/>
    <m/>
    <m/>
    <m/>
    <x v="1"/>
    <m/>
    <s v="Sin iniciar etapa precontractual"/>
    <m/>
    <s v="Blanca Margarita Granda Cortes"/>
    <s v="Tipo C:  Supervisión"/>
    <s v="Supervisión técnica, ambiental, jurídica, administrativa, contable y/o financiera"/>
  </r>
  <r>
    <x v="6"/>
    <n v="81110000"/>
    <s v="RENOVAR EL SERVICIO DE SUSCRIPCIÓN OFFICE 365 PARA TODA LA GOBERNACIÓN DE ANTIOQUIA_x000a__x000a_Nota: La competencia para la contratación de este objeto es de la Dirección de Informática, el proceso será adelantado por dicha dependencia y entregado el CDP respectivo para su contratación."/>
    <s v="Febrero"/>
    <s v="10 meses"/>
    <s v="Selección Abreviada - Subasta Inversa"/>
    <s v="Recursos propios"/>
    <n v="60000000"/>
    <n v="60000000"/>
    <s v="NO"/>
    <s v="N/A"/>
    <s v="Lucas Jaramillo Cadavid"/>
    <s v="Director"/>
    <s v="3835336-3837976"/>
    <s v="Lucas.Jaramillo@antioquia.gov.co"/>
    <s v="Estudios y seguimientos para la planeación y desarrollo de la Infraestructura de transporte"/>
    <s v="Estudios de Sistemas viales subregionales elaborados (31050205)"/>
    <s v="Desarrollo de Sistemas de Información en la Secretaría de Infraestructura Física"/>
    <n v="180036001"/>
    <s v="Sistemas de Información implementados"/>
    <s v="Compra de equipos,_x000a_Desarrollo de sistemas informáticos y bases de datos,_x000a_Estructuración, desarrollo y operación Centro de Gestión,_x000a_Mantenimiento licencias y Software,_x000a_Fortalecimiento Institucional."/>
    <m/>
    <m/>
    <m/>
    <m/>
    <m/>
    <x v="1"/>
    <m/>
    <s v="Sin iniciar etapa precontractual"/>
    <m/>
    <s v="Blanca Margarita Granda Cortes"/>
    <s v="Tipo C:  Supervisión"/>
    <s v="Supervisión técnica, ambiental, jurídica, administrativa, contable y/o financiera"/>
  </r>
  <r>
    <x v="6"/>
    <n v="81110000"/>
    <s v="ADQUISICIÓN Y ACTUALIZACIÓN DE LICENCIAS DE ARCGIS PARA LOS ORGANISMOS DE LA GOBERNACIÓN DE ANTIOQUIA INCLUYENDO SOPORTE TÉCNICO, A TRAVÉS DE ACUERDO MARCO DE PRECIOS._x000a__x000a_Nota: La competencia para la contratación de este objeto es de la Dirección de Informática, el proceso será adelantado por dicha dependencia y entregado el CDP respectivo para su contratación."/>
    <s v="Febrero"/>
    <s v="10 meses"/>
    <s v="Selección Abreviada - Acuerdo Marco de Precios"/>
    <s v="Recursos de crédito"/>
    <n v="150000000"/>
    <n v="150000000"/>
    <s v="NO"/>
    <s v="N/A"/>
    <s v="Lucas Jaramillo Cadavid"/>
    <s v="Director"/>
    <s v="3835336-3837976"/>
    <s v="Lucas.Jaramillo@antioquia.gov.co"/>
    <s v="Estudios y seguimientos para la planeación y desarrollo de la Infraestructura de transporte"/>
    <s v="Estudios de Sistemas viales subregionales elaborados (31050205)"/>
    <s v="Desarrollo de Sistemas de Información en la Secretaría de Infraestructura Física"/>
    <n v="180036001"/>
    <s v="Sistemas de Información implementados"/>
    <s v="Compra de equipos,_x000a_Desarrollo de sistemas informáticos y bases de datos,_x000a_Estructuración, desarrollo y operación Centro de Gestión,_x000a_Mantenimiento licencias y Software,_x000a_Fortalecimiento Institucional."/>
    <m/>
    <m/>
    <m/>
    <m/>
    <m/>
    <x v="1"/>
    <m/>
    <s v="Sin iniciar etapa precontractual"/>
    <m/>
    <s v="Blanca Margarita Granda Cortes"/>
    <s v="Tipo C:  Supervisión"/>
    <s v="Supervisión técnica, ambiental, jurídica, administrativa, contable y/o financiera"/>
  </r>
  <r>
    <x v="6"/>
    <n v="81110000"/>
    <s v="DESARROLLO DE SISTEMAS DE INFORMACIÓN EN LA SECRETARÍA DE INFRAESTRUCTURA FÍSICA Y CENTRO DE CONTROL DE INFORMACIÓN VIAL_x000a__x000a_Nota: La competencia para la contratación de este objeto es de la Secretaría de Infraestructura con el aval de la Dirección de Informática."/>
    <s v="ABRIL  "/>
    <s v="6 meses"/>
    <s v="Concurso de Méritos"/>
    <s v="Recursos de crédito"/>
    <n v="1850000000"/>
    <n v="1850000000"/>
    <s v="NO"/>
    <s v="N/A"/>
    <s v="Lucas Jaramillo Cadavid"/>
    <s v="Director"/>
    <s v="3835336-3837976"/>
    <s v="Lucas.Jaramillo@antioquia.gov.co"/>
    <s v="Estudios y seguimientos para la planeación y desarrollo de la Infraestructura de transporte"/>
    <s v="Estudios de Sistemas viales subregionales elaborados (31050205)"/>
    <s v="Desarrollo de Sistemas de Información en la Secretaría de Infraestructura Física"/>
    <n v="180036001"/>
    <s v="Sistemas de Información implementados"/>
    <s v="Compra de equipos,_x000a_Desarrollo de sistemas informáticos y bases de datos,_x000a_Estructuración, desarrollo y operación Centro de Gestión,_x000a_Mantenimiento licencias y Software,_x000a_Fortalecimiento Institucional."/>
    <m/>
    <m/>
    <m/>
    <m/>
    <m/>
    <x v="1"/>
    <m/>
    <s v="Sin iniciar etapa precontractual"/>
    <m/>
    <s v="Blanca Margarita Granda Cortes"/>
    <s v="Tipo C:  Supervisión"/>
    <s v="Supervisión técnica, ambiental, jurídica, administrativa, contable y/o financiera"/>
  </r>
  <r>
    <x v="6"/>
    <n v="81101510"/>
    <s v="ESTUDIO DE INFRAESTRUCTURA DE TRANSPORTE EN LA RVT ANTIOQUIA"/>
    <s v="Febrero"/>
    <s v="8 meses"/>
    <s v="Concurso de Méritos"/>
    <s v="Recursos de crédito"/>
    <n v="736216000"/>
    <n v="736216000"/>
    <s v="NO"/>
    <s v="N/A"/>
    <s v="Lucas Jaramillo Cadavid"/>
    <s v="Director"/>
    <s v="3835336-3837976"/>
    <s v="Lucas.Jaramillo@antioquia.gov.co"/>
    <s v="Estudios y seguimientos para la planeación y desarrollo de la Infraestructura de transporte"/>
    <s v="Estudios de infraestructura en la RVT elaborados (32040211)"/>
    <s v="Estudio de infraestructura de transporte en la RVT Antioquia"/>
    <n v="180065001"/>
    <s v="Estudios y diseños realizados"/>
    <s v="Estudios y diseños técnicos"/>
    <m/>
    <m/>
    <m/>
    <m/>
    <m/>
    <x v="1"/>
    <m/>
    <s v="Sin iniciar etapa precontractual"/>
    <m/>
    <s v="Luis Eduardo Tobón Cardona"/>
    <s v="Tipo C:  Supervisión"/>
    <s v="Supervisión técnica, ambiental, jurídica, administrativa, contable y/o financiera"/>
  </r>
  <r>
    <x v="6"/>
    <n v="81101510"/>
    <s v="ESTUDIO DEL PLAN DE INFRAESTRUCTURA Y MOVILIDAD 2030 DEPARTAMENTO DE ANTIOQUIA"/>
    <s v="Febrero"/>
    <s v="8 meses"/>
    <s v="Concurso de Méritos"/>
    <s v="Recursos de crédito"/>
    <n v="1900000000"/>
    <n v="1900000000"/>
    <s v="NO"/>
    <s v="N/A"/>
    <s v="Lucas Jaramillo Cadavid"/>
    <s v="Director"/>
    <s v="3835336-3837976"/>
    <s v="Lucas.Jaramillo@antioquia.gov.co"/>
    <s v="Estudios y seguimientos para la planeación y desarrollo de la Infraestructura de transporte"/>
    <s v="Estudios de Sistemas viales subregionales elaborados (31050205)"/>
    <s v="Estudio Plan de infraestructura y movilidad 2030 departamento de Antioquia"/>
    <s v="182124001"/>
    <s v="Estudios de la red vial elaborados"/>
    <s v="Elaboración proyectos Plan de Movilidad,_x000a_Fortalecimiento Institucional,_x000a_Estudios ciclorrutas, motorrutas y otros._x000a_"/>
    <m/>
    <m/>
    <m/>
    <m/>
    <m/>
    <x v="1"/>
    <m/>
    <s v="Sin iniciar etapa precontractual"/>
    <m/>
    <s v="Luis Eduardo Tobón Cardona"/>
    <s v="Tipo C:  Supervisión"/>
    <s v="Supervisión técnica, ambiental, jurídica, administrativa, contable y/o financiera"/>
  </r>
  <r>
    <x v="6"/>
    <n v="81101510"/>
    <s v="CONSULTORÍA PARA EFECTUAR ESTUDIOS Y ALTERNATIVAS DE DISEÑO EN DIFERENTES PUNTOS CRÍTICOS DE ORIGEN GEOMORFOLÓGICO E HIDROCLIMÁTICO, EN LA RED VIAL A CARGO DEL DEPARTAMENTO DE ANTIOQUIA"/>
    <s v="Febrero"/>
    <s v="8 meses"/>
    <s v="Concurso de Méritos"/>
    <s v="Recursos propios"/>
    <n v="1000000000"/>
    <n v="1000000000"/>
    <s v="NO"/>
    <s v="N/A"/>
    <s v="Lucas Jaramillo Cadavid"/>
    <s v="Director"/>
    <s v="3835336-3837976"/>
    <s v="Lucas.Jaramillo@antioquia.gov.co"/>
    <s v="Estudios y seguimientos para la planeación y desarrollo de la Infraestructura de transporte"/>
    <s v="Estudios de infraestructura elaborados (31050212)"/>
    <s v="Estudios de infraestructura en la red vial secundaria"/>
    <n v="180038001"/>
    <s v="Estudios y diseños realizados"/>
    <s v="Estudios y diseños técnicos"/>
    <m/>
    <m/>
    <m/>
    <m/>
    <m/>
    <x v="1"/>
    <m/>
    <s v="Sin iniciar etapa precontractual"/>
    <m/>
    <s v="José Bernardo Álvarez Pulgarín/Paulo Andrés Pérez Giraldo"/>
    <s v="Tipo C:  Supervisión"/>
    <s v="Supervisión técnica, ambiental, jurídica, administrativa, contable y/o financiera"/>
  </r>
  <r>
    <x v="6"/>
    <n v="77100000"/>
    <s v="CONSULTORÍA PARA EFECTUAR ESTUDIOS AMBIENTALES EN LA RED VIAL A CARGO DEL DEPARTAMENTO DE ANTIOQUIA"/>
    <s v="Febrero"/>
    <s v="8 meses"/>
    <s v="Concurso de Méritos"/>
    <s v="Recursos de crédito"/>
    <n v="500000000"/>
    <n v="500000000"/>
    <s v="NO"/>
    <s v="N/A"/>
    <s v="Lucas Jaramillo Cadavid"/>
    <s v="Director"/>
    <s v="3835336-3837976"/>
    <s v="Lucas.Jaramillo@antioquia.gov.co"/>
    <s v="Estudios y seguimientos para la planeación y desarrollo de la Infraestructura de transporte"/>
    <s v="Estudios de infraestructura elaborados (31050212)"/>
    <s v="Estudios de infraestructura en la red vial secundaria"/>
    <n v="180038001"/>
    <s v="Estudios y diseños realizados"/>
    <s v="Estudios y diseños técnicos"/>
    <m/>
    <m/>
    <m/>
    <m/>
    <m/>
    <x v="1"/>
    <m/>
    <s v="Sin iniciar etapa precontractual"/>
    <m/>
    <s v="Luis Eduardo Tobón Cardona"/>
    <s v="Tipo C:  Supervisión"/>
    <s v="Supervisión técnica, ambiental, jurídica, administrativa, contable y/o financiera"/>
  </r>
  <r>
    <x v="6"/>
    <n v="81101510"/>
    <s v="CONSULTORÍA PARA EFECTUAR ESTUDIOS Y DISEÑOS PARA LA PAVIMENTACION DE LA RED VIAL A CARGO DEL DEPARTAMENTO DE ANTIOQUIA"/>
    <s v="Febrero"/>
    <s v="8 meses"/>
    <s v="Concurso de Méritos"/>
    <s v="Recursos de crédito"/>
    <n v="1000000000"/>
    <n v="1000000000"/>
    <s v="NO"/>
    <s v="N/A"/>
    <s v="Lucas Jaramillo Cadavid"/>
    <s v="Director"/>
    <s v="3835336-3837976"/>
    <s v="Lucas.Jaramillo@antioquia.gov.co"/>
    <s v="Estudios y seguimientos para la planeación y desarrollo de la Infraestructura de transporte"/>
    <s v="Estudios de infraestructura elaborados (31050212)"/>
    <s v="Estudios de infraestructura en la red vial secundaria"/>
    <n v="180038001"/>
    <s v="Estudios y diseños realizados"/>
    <s v="Estudios y diseños técnicos"/>
    <m/>
    <m/>
    <m/>
    <m/>
    <m/>
    <x v="1"/>
    <m/>
    <s v="Sin iniciar etapa precontractual"/>
    <m/>
    <s v="Luis Eduardo Tobón Cardona"/>
    <s v="Tipo C:  Supervisión"/>
    <s v="Supervisión técnica, ambiental, jurídica, administrativa, contable y/o financiera"/>
  </r>
  <r>
    <x v="6"/>
    <n v="81101510"/>
    <s v="CONSULTORÍA PARA EFECTUAR ESTUDIOS Y DISEÑOS DE PUENTES EN LA RED VIAL A CARGO DEL DEPARTAMENTO DE ANTIOQUIA"/>
    <s v="Febrero"/>
    <s v="8 meses"/>
    <s v="Concurso de Méritos"/>
    <s v="Recursos de crédito"/>
    <n v="500000000"/>
    <n v="500000000"/>
    <s v="NO"/>
    <s v="N/A"/>
    <s v="Lucas Jaramillo Cadavid"/>
    <s v="Director"/>
    <s v="3835336-3837976"/>
    <s v="Lucas.Jaramillo@antioquia.gov.co"/>
    <s v="Estudios y seguimientos para la planeación y desarrollo de la Infraestructura de transporte"/>
    <s v="Estudios de infraestructura elaborados (31050212)"/>
    <s v="Estudios de infraestructura en la red vial secundaria"/>
    <n v="180038001"/>
    <s v="Estudios y diseños realizados"/>
    <s v="Estudios y diseños técnicos"/>
    <m/>
    <m/>
    <m/>
    <m/>
    <m/>
    <x v="1"/>
    <m/>
    <s v="Sin iniciar etapa precontractual"/>
    <m/>
    <s v="Luis Eduardo Tobón Cardona"/>
    <s v="Tipo C:  Supervisión"/>
    <s v="Supervisión técnica, ambiental, jurídica, administrativa, contable y/o financiera"/>
  </r>
  <r>
    <x v="6"/>
    <n v="72141002"/>
    <s v="SUMINISTRO E INSTALACIÓN DE LA SEÑALIZACIÓN VERTICAL Y HORIZONTAL EN LA RED VIAL DEL DEPARTAMENTO DE ANTIOQUIA (RVS, RVT)"/>
    <s v="MARZO  "/>
    <s v="7 meses"/>
    <s v="Licitación Pública"/>
    <s v="Recursos propios - Recursos de crédito"/>
    <n v="-111767682.01999998"/>
    <n v="-111767682.01999998"/>
    <s v="NO"/>
    <s v="N/A"/>
    <s v="Lucas Jaramillo Cadavid"/>
    <s v="Director"/>
    <s v="3835336-3837976"/>
    <s v="Lucas.Jaramillo@antioquia.gov.co"/>
    <s v="Mantenimiento, mejoramiento y/o rehabilitación de la RVS"/>
    <s v="km de vías de la RVS señalizadas (31050307)_x000a__x000a_Programa: Infraestructura de vías terciarias como apoyo a la comercialización de productos agropecuarios, pesqueros y forestales/´Producto: señalización RVT realizada (32040209)"/>
    <s v="Renovación y aumento de la señalización en las vías de la red vial Secundaria en el Departamento de Antioquia _x000a__x000a_Renovación y aumento de la señalización en las vías de la red vial Terciaria en el Departamento de Antioquia "/>
    <s v="180031001_x000a_180067001"/>
    <s v="RVS señalizada_x000a_RVT señalizada"/>
    <s v="Señaización vial,_x000a_Fortalecimiento Institucional RVS"/>
    <m/>
    <m/>
    <m/>
    <m/>
    <m/>
    <x v="1"/>
    <m/>
    <s v="Sin iniciar etapa precontractual"/>
    <m/>
    <s v="Paulo Andrés Pérez Giraldo/Interventoría Externa"/>
    <s v="Tipo A1: Supervisión e Interventoría Integral"/>
    <s v="Interventoría técnica, ambiental, jurídica, administrativa, contable y/o financiera"/>
  </r>
  <r>
    <x v="6"/>
    <n v="72141002"/>
    <s v="INTERVENTORIA TÉCNICA, ADMINISTRATIVA, FINANCIERA, AMBIENTAL Y LEGAL PARA EL SUMINISTROS E INSTALACIÓN DE LA SEÑALIZACIÓN VERTICAL Y HORIZONTAL EN LA RED VIAL DEL DEPARTAMENTO DE ANTIOQUIA  (RVS, RVT)"/>
    <s v="MARZO  "/>
    <s v="7 meses"/>
    <s v="Concurso de Méritos"/>
    <s v="Recursos de crédito"/>
    <n v="-36232317.979999989"/>
    <n v="-36232317.979999989"/>
    <s v="NO"/>
    <s v="N/A"/>
    <s v="Lucas Jaramillo Cadavid"/>
    <s v="Director"/>
    <s v="3835336-3837976"/>
    <s v="Lucas.Jaramillo@antioquia.gov.co"/>
    <s v="Mantenimiento, mejoramiento y/o rehabilitación de la RVS"/>
    <s v="km de vías de la RVS señalizadas (31050307)_x000a__x000a_Programa: Infraestructura de vías terciarias como apoyo a la comercialización de productos agropecuarios, pesqueros y forestales/´Producto: señalización RVT realizada (32040209)"/>
    <s v="Renovación y aumento de la señalización en las vías de la red vial Secundaria en el Departamento de Antioquia _x000a__x000a_Renovación y aumento de la señalización en las vías de la red vial Terciaria en el Departamento de Antioquia "/>
    <s v="180031001_x000a_180067001"/>
    <s v="RVS señalizada_x000a_RVT señalizada"/>
    <s v="Señaización vial,_x000a_Fortalecimiento Institucional RVS"/>
    <m/>
    <m/>
    <m/>
    <m/>
    <m/>
    <x v="1"/>
    <m/>
    <s v="Sin iniciar etapa precontractual"/>
    <m/>
    <s v="Paulo Andrés Pérez Giraldo"/>
    <s v="Tipo C:  Supervisión"/>
    <s v="Supervisión técnica, ambiental, jurídica, administrativa, contable y/o financiera"/>
  </r>
  <r>
    <x v="6"/>
    <s v="95121634; 72141108; 72141103_x000a_"/>
    <s v="CONSTRUCCIÓN DEL PROYECTO TÚNEL DEL TOYO Y SUS VÍAS DE ACCESO EN SUS FASES DE PRECONSTRUCCIÓN, CONSTRUCCIÓN, OPERACIÓN Y MANTENIMIENTO _x000a__x000a_Nota: El objeto figura en la planeación de la contratación de 2017 por tratarse de la vigencia futura 2017 de los contratos del proyecto adjudicados en diciembre de 2015"/>
    <s v="ENERO  "/>
    <s v="12 meses"/>
    <s v="Licitación Pública"/>
    <s v="Recursos de crédito"/>
    <n v="83080600000"/>
    <n v="83080600000"/>
    <s v="SI"/>
    <s v="Aprobadas"/>
    <s v="Lucas Jaramillo Cadavid"/>
    <s v="Director"/>
    <s v="3835336-3837976"/>
    <s v="Lucas.Jaramillo@antioquia.gov.co"/>
    <s v="Proyectos estratégicos Departamentales"/>
    <s v="Porcentaje de avance de la etapa de preconstrucción del Túnel del Toyo (31050405)_x000a__x000a_Porcentaje de avance de la etapa de construcción del Túnel del Toyo (31050406)"/>
    <s v="Construcción de las autopistas para la prosperidad"/>
    <n v="183023"/>
    <s v="Red vial concesionada construída"/>
    <s v="Construcción Túnel del Toyo,_x000a_Fortalecimiento Institucional."/>
    <m/>
    <m/>
    <m/>
    <m/>
    <m/>
    <x v="1"/>
    <m/>
    <s v="Sin iniciar etapa precontractual"/>
    <m/>
    <s v="CONSORCIO INTEGRAL TÚNEL EL TOYO integrado por INTEGRAL INGENIERÍA DE SUPERVISIÓN S.A.S 49% e INTEGRAL DISEÑOS E INTERVENTORÍA S.A.S. 51%./Luis Eduardo Tobón Cardona"/>
    <s v="Tipo A1: Supervisión e Interventoría Integral"/>
    <s v="Interventoría técnica, ambiental, jurídica, administrativa, contable y/o financiera"/>
  </r>
  <r>
    <x v="6"/>
    <s v="95121634; 72141108; 72141103_x000a_"/>
    <s v="CONSTRUCCIÓN, MANTENIMIENTO Y OPERACIÓN CONEXIÓN VIAL ABURRÁ - ORIENTE_x000a__x000a_Nota: El objeto figura en la planeación de la contratación de 2017 por tratarse de la vigencia futura 2017 del contrato de Concesión"/>
    <s v="ENERO  "/>
    <s v="12 meses"/>
    <s v="Licitación Pública"/>
    <s v="Recursos de crédito"/>
    <n v="13000000000"/>
    <n v="13000000000"/>
    <s v="SI"/>
    <s v="N/A"/>
    <s v="Lucas Jaramillo Cadavid"/>
    <s v="Director"/>
    <s v="3835336-3837976"/>
    <s v="Lucas.Jaramillo@antioquia.gov.co"/>
    <s v="Proyectos estratégicos Departamentales"/>
    <s v="km del Túnel de Oriente construido (31050401)"/>
    <s v="Construcción, mantenimiento y operación vial Aburrá Oriente"/>
    <s v="182317001"/>
    <s v="Vías atendidas o mantenidas"/>
    <s v="Inversión Túnel de Oriente,_x000a_Mantenimiento Las Palmas y Santa Elena."/>
    <m/>
    <m/>
    <m/>
    <m/>
    <m/>
    <x v="1"/>
    <m/>
    <s v="Sin iniciar etapa precontractual"/>
    <m/>
    <s v="Olga Astrid Velásquez Echeverri"/>
    <s v="Tipo A1: Supervisión e Interventoría Integral"/>
    <s v="Interventoría técnica, ambiental, jurídica, administrativa, contable y/o financiera"/>
  </r>
  <r>
    <x v="6"/>
    <s v="72141103_x000a_"/>
    <s v="MEJORAMIENTO CONEXIÓN VIAL ABURRÁ NORTE_x000a__x000a_Nota: El objeto figura en la planeación de la contratación de 2017 por tratarse de la vigencia futura 2017 del contrato de Concesión"/>
    <s v="ENERO  "/>
    <s v="12 meses"/>
    <s v="Licitación Pública"/>
    <s v="Recursos propios"/>
    <n v="5100000000"/>
    <n v="5100000000"/>
    <s v="SI"/>
    <s v="N/A"/>
    <s v="Lucas Jaramillo Cadavid"/>
    <s v="Director"/>
    <s v="3835336-3837976"/>
    <s v="Lucas.Jaramillo@antioquia.gov.co"/>
    <s v="Proyectos estratégicos Departamentales"/>
    <s v="km de vías en el desarrollo vial Aburra-Norte construidas , operadas, mantenidas y rehabilitadas (31050403)"/>
    <s v="Mejoramiento Conexión Vial Aburrá Norte"/>
    <n v="180034001"/>
    <s v="Red vial mantenida"/>
    <s v="Construcción obras"/>
    <m/>
    <m/>
    <m/>
    <m/>
    <m/>
    <x v="1"/>
    <m/>
    <s v="Sin iniciar etapa precontractual"/>
    <m/>
    <s v="Olga Astrid Velásquez Echeverri"/>
    <s v="Tipo A1: Supervisión e Interventoría Integral"/>
    <s v="Interventoría técnica, ambiental, jurídica, administrativa, contable y/o financiera"/>
  </r>
  <r>
    <x v="6"/>
    <n v="80101601"/>
    <s v="ESTUDIOS DE PREFACTIBILIDAD Y FACTIBILIDAD PARA EL COBRO DE VALORIZACIÓN EN PROYECTOS DE INFRAESTRUCTURA DE TRANSPORTE EN EL DEPARTAMENTO DE ANTIOQUIA"/>
    <s v="ABRIL  "/>
    <s v="7 meses"/>
    <s v="Concurso de Méritos"/>
    <s v="Recursos de crédito"/>
    <n v="2787000000"/>
    <n v="2787000000"/>
    <s v="NO"/>
    <s v="N/A"/>
    <s v="Lucas Jaramillo Cadavid"/>
    <s v="Director"/>
    <s v="3835336-3837976"/>
    <s v="Lucas.Jaramillo@antioquia.gov.co"/>
    <s v="Estudios y seguimientos para la planeación y desarrollo de la Infraestructura de transporte"/>
    <s v="Estudios de prefactibilidad/factibilidad y estructuración de proyectos con el componente de valorización en la RVS realizados (31050203)"/>
    <s v="Estudios de prefactibilidad y factibilidad para el cobro de valorización en proyectos de infraestructura de transporte,_x000a_Antioquia"/>
    <n v="180061001"/>
    <s v="Estudios contratados"/>
    <s v="Realización estudios pre y factibilidad"/>
    <m/>
    <m/>
    <m/>
    <m/>
    <m/>
    <x v="1"/>
    <m/>
    <s v="Sin iniciar etapa precontractual"/>
    <m/>
    <s v="Luz Dary Flórez Alzate/Armid Benjamin Muñoz Ramirez"/>
    <s v="Tipo C:  Supervisión"/>
    <s v="Supervisión técnica, ambiental, jurídica, administrativa, contable y/o financiera"/>
  </r>
  <r>
    <x v="6"/>
    <n v="84111507"/>
    <s v="FORMULACIÓN TITULACIÓN DE PREDIOS RELACIONADOS CON LA INFRAESTRUCTURA DE TRANSPORTE DE ANTIOQUIA"/>
    <s v="ABRIL  "/>
    <s v="7 meses"/>
    <s v="Régimen Especial - Artículo 14 Ley 9 de 1989, Ley 388 de 1997 "/>
    <s v="Recursos propios"/>
    <n v="1526611110"/>
    <n v="1526611110"/>
    <s v="NO"/>
    <s v="N/A"/>
    <s v="Lucas Jaramillo Cadavid"/>
    <s v="Director"/>
    <s v="3835336-3837976"/>
    <s v="Lucas.Jaramillo@antioquia.gov.co"/>
    <s v="Estudios y seguimientos para la planeación y desarrollo de la Infraestructura de transporte"/>
    <s v="% de avance en el inventario para la legalización de predios en las vías a cargo del departamento realizado (31050201)_x000a__x000a_Predios para proyectos de infraestructura RVS adquiridos y/o saneados (31050202)"/>
    <s v="Formulación titulación de predios relacionados con la infraestructura de transporte de Antioquia"/>
    <n v="180072001"/>
    <s v="Predios adquiridos"/>
    <s v="Saneamiento predial en vías,_x000a_Adquisición y/o saneamiento de predios."/>
    <m/>
    <m/>
    <m/>
    <m/>
    <m/>
    <x v="1"/>
    <m/>
    <s v="Sin iniciar etapa precontractual"/>
    <m/>
    <s v="Yadira María Márquez Rivas/Armid Benjamin Muñoz Ramirez"/>
    <s v="Tipo C:  Supervisión"/>
    <s v="Supervisión técnica, jurídica, administrativa, contable y/o financiera"/>
  </r>
  <r>
    <x v="6"/>
    <n v="90121502"/>
    <s v="SUMINISTRO DE TIQUETES AÉREOS NACIONALES E INTERNACIONALES PARA LOS SERVIDORES PÚBLICOS DE LA SECRETARÍA DE INFRAESTRUCTURA FÍSICA_x000a__x000a_Nota: La competencia para la contratación de este objeto es de la Secretaría General, el proceso será adelantado por dicha dependencia y entregado el CDP respectivo para su contratación."/>
    <s v="ENERO  "/>
    <s v="10 meses"/>
    <s v="Contratación Directa - Contratos Interadministrativos"/>
    <s v="Recursos propios"/>
    <n v="120000000"/>
    <n v="120000000"/>
    <s v="NO"/>
    <s v="N/A"/>
    <s v="Lucas Jaramillo Cadavid"/>
    <s v="Director"/>
    <s v="3835336-3837976"/>
    <s v="Lucas.Jaramillo@antioquia.gov.co"/>
    <s v="N.A."/>
    <s v="N.A."/>
    <s v="N.A."/>
    <s v="N.A."/>
    <s v="N.A."/>
    <s v="N.A."/>
    <m/>
    <m/>
    <m/>
    <m/>
    <m/>
    <x v="1"/>
    <m/>
    <s v="Sin iniciar etapa precontractual"/>
    <m/>
    <s v="Blanca Margarita Granda Cortes"/>
    <s v="Tipo C:  Supervisión"/>
    <s v="Supervisión técnica, jurídica, administrativa, contable y/o financiera"/>
  </r>
  <r>
    <x v="6"/>
    <n v="44101700"/>
    <s v="MANTENIMIENTO PREVENTIVO PARA PLOTTER HP T2300 EXISTENTE EN LA SECRETARÍA DE INFRAESTRUCTURA FÏSICA, QUE COMPRENDE: LIMPIEZA INTERNA Y EXTERNA,  DESENSAMBLE COMPLETO Y LIMPIEZA DE TODOS SUS COMPONENTES,  Y CALIBRACION, Y SUMINISTRO DE PIEZAS Y ELEMENTOS QUE SE REQUIERAN._x000a__x000a_Nota: La competencia para la contratación de este objeto es de la Secretaría General, se trata de un objeto derivado de un proceso de selección de mayor cuantía que será adelantado por dichadependencia y entregado el CDP respectivo para su contratación."/>
    <s v="ENERO  "/>
    <s v="10 meses"/>
    <s v="Selección Abreviada - Subasta Inversa"/>
    <s v="Recursos propios"/>
    <n v="3000000"/>
    <n v="3000000"/>
    <s v="NO"/>
    <s v="N/A"/>
    <s v="Lucas Jaramillo Cadavid"/>
    <s v="Director"/>
    <s v="3835336-3837976"/>
    <s v="Lucas.Jaramillo@antioquia.gov.co"/>
    <s v="N.A."/>
    <s v="N.A."/>
    <s v="N.A."/>
    <s v="N.A."/>
    <s v="N.A."/>
    <s v="N.A."/>
    <m/>
    <m/>
    <m/>
    <m/>
    <m/>
    <x v="1"/>
    <m/>
    <s v="Sin iniciar etapa precontractual"/>
    <m/>
    <s v="Blanca Margarita Granda Cortes"/>
    <s v="Tipo C:  Supervisión"/>
    <s v="Supervisión técnica, jurídica, administrativa, contable y/o financiera"/>
  </r>
  <r>
    <x v="6"/>
    <n v="55101504"/>
    <s v="SUSCRIPCIÓN A LOS PERIÓDICOS MUNDO Y COLOMBIANO PARA EL DESPACHO DEL SECRETARIO_x000a__x000a_Nota: La competencia para la contratación de este objeto es de la Secretaría General, el proceso será adelantado por dicha dependencia y entregado el CDP respectivo para su contratación."/>
    <s v="ENERO  "/>
    <s v="10 meses"/>
    <s v="Contratación Directa - No pluralidad de oferentes"/>
    <s v="Recursos propios"/>
    <n v="2000000"/>
    <n v="2000000"/>
    <s v="NO"/>
    <s v="N/A"/>
    <s v="Lucas Jaramillo Cadavid"/>
    <s v="Director"/>
    <s v="3835336-3837976"/>
    <s v="Lucas.Jaramillo@antioquia.gov.co"/>
    <s v="N.A."/>
    <s v="N.A."/>
    <s v="N.A."/>
    <s v="N.A."/>
    <s v="N.A."/>
    <s v="N.A."/>
    <m/>
    <m/>
    <m/>
    <m/>
    <m/>
    <x v="1"/>
    <m/>
    <s v="Sin iniciar etapa precontractual"/>
    <m/>
    <s v="Blanca Margarita Granda Cortes"/>
    <s v="Tipo C:  Supervisión"/>
    <s v="Supervisión técnica, jurídica, administrativa, contable y/o financiera"/>
  </r>
  <r>
    <x v="6"/>
    <n v="14111700"/>
    <s v="SUMINISTRO DE PAPELERÍA, INSUMOS DE ASEO Y CAFETERÍA  _x000a__x000a_Nota: La competencia para la contratación de este objeto es de la Secretaría General, se trata de un objeto derivado de un proceso de selección de mayor cuantía que será adelantado por dicha dependencia y entregado el CDP respectivo para su contratación."/>
    <s v="ENERO  "/>
    <s v="10 meses"/>
    <s v="Selección Abreviada - Subasta Inversa"/>
    <s v="Recursos propios"/>
    <n v="80000000"/>
    <n v="80000000"/>
    <s v="NO"/>
    <s v="N/A"/>
    <s v="Lucas Jaramillo Cadavid"/>
    <s v="Director"/>
    <s v="3835336-3837976"/>
    <s v="Lucas.Jaramillo@antioquia.gov.co"/>
    <s v="N.A."/>
    <s v="N.A."/>
    <s v="N.A."/>
    <s v="N.A."/>
    <s v="N.A."/>
    <s v="N.A."/>
    <m/>
    <m/>
    <m/>
    <m/>
    <m/>
    <x v="1"/>
    <m/>
    <s v="Sin iniciar etapa precontractual"/>
    <m/>
    <s v="Blanca Margarita Granda Cortes"/>
    <s v="Tipo C:  Supervisión"/>
    <s v="Supervisión técnica, jurídica, administrativa, contable y/o financiera"/>
  </r>
  <r>
    <x v="6"/>
    <n v="81101510"/>
    <s v="ESTUDIOS Y DISEÑOS PARA EL CONTROL DE INUNDACIONES Y PÉRDIDA DE TERRENOS EN LA ZONA URBANA DEL MUNICIPIO DE CAUCASIA, EN LA SUBREGIÓN BAJO CAUCA DEL DEPARTAMENTO DE ANTIOQUIA"/>
    <s v="ENERO  "/>
    <s v="6 meses"/>
    <s v="Concurso de Méritos"/>
    <s v="Recursos de crédito"/>
    <n v="717762760"/>
    <n v="717762760"/>
    <s v="NO"/>
    <s v="N/A"/>
    <s v="Lucas Jaramillo Cadavid"/>
    <s v="Director"/>
    <s v="3835336-3837976"/>
    <s v="Lucas.Jaramillo@antioquia.gov.co"/>
    <s v="Proyectos de infraestructura cofinanciados en los municipios"/>
    <s v="Otros espacios públicos (muelles, malecones, entre otros) construidos y/o mantenidos (31050603)"/>
    <s v="Apoyo a otros espacios públicos (muelles, malecones, entre otros) en Antioquia"/>
    <n v="180114001"/>
    <s v="Espacios de diálogo social fortalecidos"/>
    <s v="Construcción de espacios públicos,_x000a_Mantenimiento de espacios públicos,_x000a_Estudios otros espacios."/>
    <n v="6296"/>
    <s v="15686 de 5/01/2017"/>
    <d v="2017-01-20T09:08:00"/>
    <m/>
    <m/>
    <x v="0"/>
    <m/>
    <s v="En etapa precontractual"/>
    <m/>
    <s v="Carolina Vargas Ochoa/Interventoría Externa"/>
    <s v="Tipo A1: Supervisión e Interventoría Integral"/>
    <s v="Interventoría técnica, ambiental, jurídica, administrativa, contable y/o financiera"/>
  </r>
  <r>
    <x v="6"/>
    <n v="81101510"/>
    <s v="INTERVENTORIA TÉCNICA, ADMINISTRATIVA, AMBIENTAL, FINANCIERA Y LEGAL DE LOS ESTUDIOS Y DISEÑOS PARA EL CONTROL DE INUNDACIONES Y PÉRDIDA DE TERRENOS EN LA ZONA URBANA DEL MUNICIPIO DECAUCASIA, EN LA SUBREGIÓN BAJO CAUCA DEL DEPARTAMENTO DE ANTIOQUIA"/>
    <s v="ENERO  "/>
    <s v="6 meses "/>
    <s v="Concurso de Méritos"/>
    <s v="Recursos de crédito"/>
    <n v="97658540"/>
    <n v="97658540"/>
    <s v="NO"/>
    <s v="N/A"/>
    <s v="Lucas Jaramillo Cadavid"/>
    <s v="Director"/>
    <s v="3835336-3837976"/>
    <s v="Lucas.Jaramillo@antioquia.gov.co"/>
    <s v="Proyectos de infraestructura cofinanciados en los municipios"/>
    <s v="Otros espacios públicos (muelles, malecones, entre otros) construidos y/o mantenidos (31050603)"/>
    <s v="Apoyo a otros espacios públicos (muelles, malecones, entre otros) en Antioquia"/>
    <n v="180114001"/>
    <s v="Espacios de diálogo social fortalecidos"/>
    <s v="Construcción de espacios públicos,_x000a_Mantenimiento de espacios públicos,_x000a_Estudios otros espacios."/>
    <n v="6323"/>
    <s v="15687 de 5/01/2017"/>
    <m/>
    <m/>
    <m/>
    <x v="1"/>
    <m/>
    <s v="Sin iniciar etapa precontractual"/>
    <m/>
    <s v="Carolina Vargas Ochoa"/>
    <s v="Tipo C:  Supervisión"/>
    <s v="Supervisión técnica, jurídica, administrativa, contable y/o financiera"/>
  </r>
  <r>
    <x v="6"/>
    <n v="72141003"/>
    <s v="MEJORAMIENTO, MANTENIMIENTO, REHABILITACIÓN Y CONSTRUCCION DE OBRAS COMPLEMENTARIAS SOBRE EL CORREDOR VIAL PUEBLO RICO- JERICO (CODIGO 25BAN03-2) ETAPA I, DE LA SUBREGION SUROESTE EL DEPARTAMENTO DE ANTIOQUIA"/>
    <s v="ENERO  "/>
    <s v="4 meses"/>
    <s v="Licitación Pública"/>
    <s v="Recursos propios"/>
    <n v="1620000000"/>
    <n v="1620000000"/>
    <s v="NO"/>
    <s v="N/A"/>
    <s v="Lucas Jaramillo Cadavid"/>
    <s v="Director"/>
    <s v="3835336-3837976"/>
    <s v="Lucas.Jaramillo@antioquia.gov.co"/>
    <s v="Mantenimiento, mejoramiento y/o rehabilitación de la RVS"/>
    <s v="Puntos críticos de la RVS intervenidos (31050303),_x000a__x000a_km de vías de la RVS mantenidas, mejoradas y/o rehabilitadas en afirmado  (31050305), _x000a_ _x000a_km de vías de la RVS mantenidas, mejoradas y/o rehabilitadas en pavimento (31050306)"/>
    <s v="Mantenimiento y Mejoramiento de la RVS en Antioquia"/>
    <n v="180035001"/>
    <s v="Red vial rehabilitada y mantenida"/>
    <s v="Mantenimiento rutinario,_x000a_Intervención de puntos críticos,_x000a_Fortalecimiento Institucional."/>
    <n v="6298"/>
    <s v="15688 de 5/01/2017"/>
    <d v="2017-01-16T12:00:00"/>
    <m/>
    <m/>
    <x v="0"/>
    <m/>
    <s v="En etapa precontractual"/>
    <m/>
    <s v="Maria Yanet Valencia Ceballos/Interventoría Externa"/>
    <s v="Tipo A1: Supervisión e Interventoría Integral"/>
    <s v="Supervisión técnica, ambiental, jurídica, administrativa, contable y/o financiera"/>
  </r>
  <r>
    <x v="6"/>
    <n v="81101510"/>
    <s v="INTERVENTORIA TECNICA, ADMINISTRATIVA, AMBIENTAL, FINANCIERA Y LEGAL PARA EL MEJORAMIENTO, MANTENIMIENTO, REHABILITACIÓN Y CONSTRUCCION DE OBRAS COMPLEMENTARIAS SOBRE EL CORREDOR VIAL PUEBLO RICO- JERICO (CODIGO 25BAN03-2) ETAPA I, DE LA SUBREGION SUROESTE DEL DEPARTAMENTO DE ANTIOQUIA"/>
    <s v="ENERO  "/>
    <s v="4,5 meses"/>
    <s v="Concurso de Méritos"/>
    <s v="Recursos propios"/>
    <n v="180000000"/>
    <n v="180000000"/>
    <s v="NO"/>
    <s v="N/A"/>
    <s v="Lucas Jaramillo Cadavid"/>
    <s v="Director"/>
    <s v="3835336-3837976"/>
    <s v="Lucas.Jaramillo@antioquia.gov.co"/>
    <s v="Mantenimiento, mejoramiento y/o rehabilitación de la RVS"/>
    <s v="Puntos críticos de la RVS intervenidos (31050303),_x000a__x000a_km de vías de la RVS mantenidas, mejoradas y/o rehabilitadas en afirmado  (31050305), _x000a_ _x000a_km de vías de la RVS mantenidas, mejoradas y/o rehabilitadas en pavimento (31050306)"/>
    <s v="Mantenimiento y Mejoramiento de la RVS en Antioquia"/>
    <n v="180035001"/>
    <s v="Red vial rehabilitada y mantenida"/>
    <s v="Mantenimiento rutinario,_x000a_Intervención de puntos críticos._x000a_"/>
    <m/>
    <s v="15689 de 5/01/2017"/>
    <m/>
    <m/>
    <m/>
    <x v="1"/>
    <m/>
    <s v="Sin iniciar etapa precontractual"/>
    <m/>
    <s v="Maria Yanet Valencia Ceballos"/>
    <s v="Tipo C:  Supervisión"/>
    <s v="Supervisión técnica, ambiental, jurídica, administrativa, contable y/o financiera"/>
  </r>
  <r>
    <x v="6"/>
    <n v="72141003"/>
    <s v="MEJORAMIENTO, MANTENIMIENTO, REHABILITACIÓN Y CONSTRUCCION DE OBRAS COMPLEMENTARIAS SOBRE EL CORREDOR VIAL LA MISERENGA - EBEJICO-SEVILLA-HELICONIA-ALTO DEL CHUSCAL (CODIGO 62AN17) ETAPA I, SECTOR HELICONIA - ALTO EL CHUSCAL DE LA SUBREGION OCCIDENTE DEL DEPARTAMENTO DE ANTIOQUIA"/>
    <s v="ENERO  "/>
    <s v="2 meses"/>
    <s v="Licitación Pública"/>
    <s v="Recursos propios"/>
    <n v="1080000000"/>
    <n v="1080000000"/>
    <s v="NO"/>
    <s v="N/A"/>
    <s v="Lucas Jaramillo Cadavid"/>
    <s v="Director"/>
    <s v="3835336-3837976"/>
    <s v="Lucas.Jaramillo@antioquia.gov.co"/>
    <s v="Mantenimiento, mejoramiento y/o rehabilitación de la RVS"/>
    <s v="Puntos críticos de la RVS intervenidos (31050303),_x000a__x000a_km de vías de la RVS mantenidas, mejoradas y/o rehabilitadas en afirmado  (31050305), _x000a_ _x000a_km de vías de la RVS mantenidas, mejoradas y/o rehabilitadas en pavimento (31050306)"/>
    <s v="Mantenimiento y Mejoramiento de la RVS en Antioquia"/>
    <n v="180035001"/>
    <s v="Red vial rehabilitada y mantenida"/>
    <s v="Mantenimiento rutinario,_x000a_Intervención de puntos críticos,_x000a_Fortalecimiento Institucional."/>
    <n v="6298"/>
    <s v="15690 de 5/01/2017"/>
    <d v="2017-01-16T12:00:00"/>
    <m/>
    <m/>
    <x v="0"/>
    <m/>
    <s v="En etapa precontractual"/>
    <m/>
    <s v="Campo Elias Alomia/Interventoría Externa"/>
    <s v="Tipo A1: Supervisión e Interventoría Integral"/>
    <s v="Supervisión técnica, ambiental, jurídica, administrativa, contable y/o financiera"/>
  </r>
  <r>
    <x v="6"/>
    <n v="81101510"/>
    <s v="INTERVENTORIA TECNICA, ADMINISTRATIVA, AMBIENTAL, FINANCIERA Y LEGAL PARA EL MEJORAMIENTO, MANTENIMIENTO, REHABILITACIÓN Y CONSTRUCCION DE OBRAS COMPLEMENTARIAS SOBRE EL CORREDOR VIAL LA MISERENGA - EBEJICO-SEVILLA-HELICONIA-ALTO DEL CHUSCAL (CODIGO 62AN17) ETAPA I, SECTOR HELICONIA - ALTO EL CHUSCAL DE LA SUBREGION OCCIDENTE DEL DEPARTAMENTO DE ANTIOQUIA"/>
    <s v="ENERO  "/>
    <s v="2,5 meses"/>
    <s v="Concurso de Méritos"/>
    <s v="Recursos propios"/>
    <n v="120000000"/>
    <n v="120000000"/>
    <s v="NO"/>
    <s v="N/A"/>
    <s v="Lucas Jaramillo Cadavid"/>
    <s v="Director"/>
    <s v="3835336-3837976"/>
    <s v="Lucas.Jaramillo@antioquia.gov.co"/>
    <s v="Mantenimiento, mejoramiento y/o rehabilitación de la RVS"/>
    <s v="Puntos críticos de la RVS intervenidos (31050303),_x000a__x000a_km de vías de la RVS mantenidas, mejoradas y/o rehabilitadas en afirmado  (31050305), _x000a_ _x000a_km de vías de la RVS mantenidas, mejoradas y/o rehabilitadas en pavimento (31050306)"/>
    <s v="Mantenimiento y Mejoramiento de la RVS en Antioquia"/>
    <n v="180035001"/>
    <s v="Red vial rehabilitada y mantenida"/>
    <s v="Mantenimiento rutinario,_x000a_Intervención de puntos críticos_x000a_"/>
    <m/>
    <s v="15691 de 5/01/2017"/>
    <m/>
    <m/>
    <m/>
    <x v="1"/>
    <m/>
    <s v="Sin iniciar etapa precontractual"/>
    <m/>
    <s v="Campo Elias Alomia"/>
    <s v="Tipo C:  Supervisión"/>
    <s v="Supervisión técnica, ambiental, jurídica, administrativa, contable y/o financiera"/>
  </r>
  <r>
    <x v="6"/>
    <n v="72141003"/>
    <s v="MANTENIMIENTO, REHABILITACION Y CONSTRUCCION DE OBRAS COMPLEMENTARIAS  SOBRE EL CORREDOR VIAL CONCEPCION- ALEJANDRIA (CODIGO 62AN19-1) ETAPA I, DE LA SUBREGION ORIENTE DEL DEPARTAMENTO DE ANTIOQUIA"/>
    <s v="ENERO  "/>
    <s v="4 meses"/>
    <s v="Licitación Pública"/>
    <s v="Recursos propios"/>
    <n v="2160000000"/>
    <n v="2160000000"/>
    <s v="NO"/>
    <s v="N/A"/>
    <s v="Lucas Jaramillo Cadavid"/>
    <s v="Director"/>
    <s v="3835336-3837976"/>
    <s v="Lucas.Jaramillo@antioquia.gov.co"/>
    <s v="Mantenimiento, mejoramiento y/o rehabilitación de la RVS"/>
    <s v="Puntos críticos de la RVS intervenidos (31050303),_x000a__x000a_km de vías de la RVS mantenidas, mejoradas y/o rehabilitadas en afirmado  (31050305), _x000a_ _x000a_km de vías de la RVS mantenidas, mejoradas y/o rehabilitadas en pavimento (31050306)"/>
    <s v="Mantenimiento y Mejoramiento de la RVS en Antioquia"/>
    <n v="180035001"/>
    <s v="Red vial rehabilitada y mantenida"/>
    <s v="Mantenimiento rutinario,_x000a_Intervención de puntos críticos,_x000a_Fortalecimiento Institucional."/>
    <n v="6298"/>
    <s v=" 15692 de 5/01/2017"/>
    <d v="2017-01-16T12:00:00"/>
    <m/>
    <m/>
    <x v="0"/>
    <m/>
    <s v="En etapa precontractual"/>
    <m/>
    <s v="Aura Maria Tapasco Alvarez/Interventoría Externa"/>
    <s v="Tipo A1: Supervisión e Interventoría Integral"/>
    <s v="Supervisión técnica, ambiental, jurídica, administrativa, contable y/o financiera"/>
  </r>
  <r>
    <x v="6"/>
    <n v="81101510"/>
    <s v="INTERVENTORIA TECNICA, ADMINISTRATIVA, AMBIENTAL, FINANCIERA Y LEGAL PARA EL MANTENIMIENTO, REHABILITACION Y CONSTRUCCION DE OBRAS COMPLEMENTARIAS  SOBRE EL CORREDOR VIAL CONCEPCION- ALEJANDRIA (CODIGO 62AN19-1) ETAPA I, DE LA SUBREGION ORIENTE DEL DEPARTAMENTO DE ANTIOQUIA"/>
    <s v="ENERO  "/>
    <s v="4,5 meses"/>
    <s v="Concurso de Méritos"/>
    <s v="Recursos propios"/>
    <n v="240000000"/>
    <n v="240000000"/>
    <s v="NO"/>
    <s v="N/A"/>
    <s v="Lucas Jaramillo Cadavid"/>
    <s v="Director"/>
    <s v="3835336-3837976"/>
    <s v="Lucas.Jaramillo@antioquia.gov.co"/>
    <s v="Mantenimiento, mejoramiento y/o rehabilitación de la RVS"/>
    <s v="Puntos críticos de la RVS intervenidos (31050303),_x000a__x000a_km de vías de la RVS mantenidas, mejoradas y/o rehabilitadas en afirmado  (31050305), _x000a_ _x000a_km de vías de la RVS mantenidas, mejoradas y/o rehabilitadas en pavimento (31050306)"/>
    <s v="Mantenimiento y Mejoramiento de la RVS en Antioquia"/>
    <n v="180035001"/>
    <s v="Red vial rehabilitada y mantenida"/>
    <s v="Mantenimiento rutinario,_x000a_Intervención de puntos críticos._x000a_"/>
    <m/>
    <s v="15693 de 5/01/2017"/>
    <m/>
    <m/>
    <m/>
    <x v="1"/>
    <m/>
    <s v="Sin iniciar etapa precontractual"/>
    <m/>
    <s v="Aura Maria Tapasco Alvarez"/>
    <s v="Tipo C:  Supervisión"/>
    <s v="Supervisión técnica, ambiental, jurídica, administrativa, contable y/o financiera"/>
  </r>
  <r>
    <x v="6"/>
    <n v="72141003"/>
    <s v="MANTENIMIENTO, REHABILITACION Y CONSTRUCCION DE OBRAS COMPLEMENTARIAS  SOBRE EL CORREDOR VIAL ALTO EL CHUSCAL- ARMENIA-LA HERRADURA- TITIRIBI (CODIGO 60AN08-1) ETAPA I, SECTOR ALTO  CHUSCAL - ARMENIA DE LA SUBREGION OCCIDENTE DEL DEPARTAMENTO DE ANTIOQUIA"/>
    <s v="ENERO  "/>
    <s v="2,5 meses"/>
    <s v="Licitación Pública"/>
    <s v="Recursos propios"/>
    <n v="1620000000"/>
    <n v="1620000000"/>
    <s v="NO"/>
    <s v="N/A"/>
    <s v="Lucas Jaramillo Cadavid"/>
    <s v="Director"/>
    <s v="3835336-3837976"/>
    <s v="Lucas.Jaramillo@antioquia.gov.co"/>
    <s v="Mantenimiento, mejoramiento y/o rehabilitación de la RVS"/>
    <s v="Puntos críticos de la RVS intervenidos (31050303),_x000a__x000a_km de vías de la RVS mantenidas, mejoradas y/o rehabilitadas en afirmado  (31050305), _x000a_ _x000a_km de vías de la RVS mantenidas, mejoradas y/o rehabilitadas en pavimento (31050306)"/>
    <s v="Mantenimiento y Mejoramiento de la RVS en Antioquia"/>
    <n v="180035001"/>
    <s v="Red vial rehabilitada y mantenida"/>
    <s v="Mantenimiento rutinario,_x000a_Intervención de puntos críticos,_x000a_Fortalecimiento Institucional."/>
    <n v="6298"/>
    <s v="15694 de 5/01/2017"/>
    <d v="2017-01-16T12:00:00"/>
    <m/>
    <m/>
    <x v="0"/>
    <m/>
    <s v="En etapa precontractual"/>
    <m/>
    <s v="Aura Maria Tapasco Alvarez/Interventoría Externa"/>
    <s v="Tipo A1: Supervisión e Interventoría Integral"/>
    <s v="Supervisión técnica, ambiental, jurídica, administrativa, contable y/o financiera"/>
  </r>
  <r>
    <x v="6"/>
    <n v="81101510"/>
    <s v="INTERVENTORIA TECNICA, ADMINISTRATIVA, AMBIENTAL, FINANCIERA Y LEGAL PARA EL MANTENIMIENTO, REHABILITACION Y CONSTRUCCION DE OBRAS COMPLEMENTARIAS  SOBRE EL CORREDOR VIAL ALTO EL CHUSCAL- ARMENIA-LA HERRADURA- TITIRIBI (CODIGO 60AN08-1) ETAPA I, SECTOR ALTO  CHUSCAL - ARMENIA DE LA SUBREGION OCCIDENTE DEL DEPARTAMENTO DE ANTIOQUIA"/>
    <s v="ENERO  "/>
    <s v="3 meses"/>
    <s v="Concurso de Méritos"/>
    <s v="Recursos propios"/>
    <n v="180000000"/>
    <n v="180000000"/>
    <s v="NO"/>
    <s v="N/A"/>
    <s v="Lucas Jaramillo Cadavid"/>
    <s v="Director"/>
    <s v="3835336-3837976"/>
    <s v="Lucas.Jaramillo@antioquia.gov.co"/>
    <s v="Mantenimiento, mejoramiento y/o rehabilitación de la RVS"/>
    <s v="Puntos críticos de la RVS intervenidos (31050303),_x000a__x000a_km de vías de la RVS mantenidas, mejoradas y/o rehabilitadas en afirmado  (31050305), _x000a_ _x000a_km de vías de la RVS mantenidas, mejoradas y/o rehabilitadas en pavimento (31050306)"/>
    <s v="Mantenimiento y Mejoramiento de la RVS en Antioquia"/>
    <n v="180035001"/>
    <s v="Red vial rehabilitada y mantenida"/>
    <s v="Mantenimiento rutinario,_x000a_Intervención de puntos críticos_x000a_"/>
    <m/>
    <s v="15695 de 5/01/2017"/>
    <m/>
    <m/>
    <m/>
    <x v="1"/>
    <m/>
    <s v="Sin iniciar etapa precontractual"/>
    <m/>
    <s v="Aura Maria Tapasco Alvarez"/>
    <s v="Tipo C:  Supervisión"/>
    <s v="Supervisión técnica, ambiental, jurídica, administrativa, contable y/o financiera"/>
  </r>
  <r>
    <x v="6"/>
    <n v="72141003"/>
    <s v="MANTENIMIENTO, REHABILITACION Y CONSTRUCCION DE OBRAS COMPLEMENTARIAS  EN LA VIA SAN FERMIN (RUTA 25)- BRICEÑO (CODIGO 25AN13) ETAPA I, DE LA SUBREGION NORTE DEL DEPARTAMENTO DE ANTIOQUIA"/>
    <s v="ENERO  "/>
    <s v="2,5 meses"/>
    <s v="Licitación Pública"/>
    <s v="Recursos propios"/>
    <n v="1620000000"/>
    <n v="1620000000"/>
    <s v="NO"/>
    <s v="N/A"/>
    <s v="Lucas Jaramillo Cadavid"/>
    <s v="Director"/>
    <s v="3835336-3837976"/>
    <s v="Lucas.Jaramillo@antioquia.gov.co"/>
    <s v="Mantenimiento, mejoramiento y/o rehabilitación de la RVS"/>
    <s v="Puntos críticos de la RVS intervenidos (31050303),_x000a__x000a_km de vías de la RVS mantenidas, mejoradas y/o rehabilitadas en afirmado  (31050305), _x000a_ _x000a_km de vías de la RVS mantenidas, mejoradas y/o rehabilitadas en pavimento (31050306)"/>
    <s v="Mantenimiento y Mejoramiento de la RVS en Antioquia"/>
    <n v="180035001"/>
    <s v="Red vial rehabilitada y mantenida"/>
    <s v="Mantenimiento rutinario,_x000a_Intervención de puntos críticos,_x000a_Fortalecimiento Institucional."/>
    <n v="6298"/>
    <s v="15696 de 5/01/2017"/>
    <d v="2017-01-16T12:00:00"/>
    <m/>
    <m/>
    <x v="0"/>
    <m/>
    <s v="En etapa precontractual"/>
    <m/>
    <s v="Simon Jaramillo Gómez/Interventoría Externa"/>
    <s v="Tipo A1: Supervisión e Interventoría Integral"/>
    <s v="Supervisión técnica, ambiental, jurídica, administrativa, contable y/o financiera"/>
  </r>
  <r>
    <x v="6"/>
    <n v="81101510"/>
    <s v="INTERVENTORIA TECNICA, ADMINISTRATIVA, AMBIENTAL, FINANCIERA Y LEGAL PARA EL MANTENIMIENTO, REHABILITACION Y CONSTRUCCION DE OBRAS COMPLEMENTARIAS  EN LA VIA SAN FERMIN (RUTA 25)- BRICEÑO (CODIGO 25AN13) ETAPA I, DE LA SUBREGION NORTE DEL DEPARTAMENTO DE ANTIOQUIA"/>
    <s v="ENERO  "/>
    <s v="3 meses"/>
    <s v="Concurso de Méritos"/>
    <s v="Recursos propios"/>
    <n v="180000000"/>
    <n v="180000000"/>
    <s v="NO"/>
    <s v="N/A"/>
    <s v="Lucas Jaramillo Cadavid"/>
    <s v="Director"/>
    <s v="3835336-3837976"/>
    <s v="Lucas.Jaramillo@antioquia.gov.co"/>
    <s v="Mantenimiento, mejoramiento y/o rehabilitación de la RVS"/>
    <s v="Puntos críticos de la RVS intervenidos (31050303),_x000a__x000a_km de vías de la RVS mantenidas, mejoradas y/o rehabilitadas en afirmado  (31050305), _x000a_ _x000a_km de vías de la RVS mantenidas, mejoradas y/o rehabilitadas en pavimento (31050306)"/>
    <s v="Mantenimiento y Mejoramiento de la RVS en Antioquia"/>
    <n v="180035001"/>
    <s v="Red vial rehabilitada y mantenida"/>
    <s v="Mantenimiento rutinario,_x000a_Intervención de puntos críticos,_x000a_"/>
    <m/>
    <s v="15697 de 5/01/2017"/>
    <m/>
    <m/>
    <m/>
    <x v="1"/>
    <m/>
    <s v="Sin iniciar etapa precontractual"/>
    <m/>
    <s v="Simon Jaramillo Gómez"/>
    <s v="Tipo C:  Supervisión"/>
    <s v="Supervisión técnica, ambiental, jurídica, administrativa, contable y/o financiera"/>
  </r>
  <r>
    <x v="6"/>
    <n v="72141003"/>
    <s v="MEJORAMIENTO, MANTENIMIENTO Y CONSTRUCCION DE OBRAS COMPLEMENTARIAS  EN LA VIA PUENTE NUEVO (RUTA 60)-EL TABLAZO- BETANIA (CODIGO 60AN02) ETAPA I, DE LA SUBREGION SUROESTE  DEL DEPARTAMENTO DE ANTIOQUIA"/>
    <s v="ENERO  "/>
    <s v="3 meses"/>
    <s v="Licitación Pública"/>
    <s v="Recursos propios"/>
    <n v="1620000000"/>
    <n v="1620000000"/>
    <s v="NO"/>
    <s v="N/A"/>
    <s v="Lucas Jaramillo Cadavid"/>
    <s v="Director"/>
    <s v="3835336-3837976"/>
    <s v="Lucas.Jaramillo@antioquia.gov.co"/>
    <s v="Mantenimiento, mejoramiento y/o rehabilitación de la RVS"/>
    <s v="Puntos críticos de la RVS intervenidos (31050303),_x000a__x000a_km de vías de la RVS mantenidas, mejoradas y/o rehabilitadas en afirmado  (31050305), _x000a_ _x000a_km de vías de la RVS mantenidas, mejoradas y/o rehabilitadas en pavimento (31050306)"/>
    <s v="Mantenimiento y Mejoramiento de la RVS en Antioquia"/>
    <n v="180035001"/>
    <s v="Red vial rehabilitada y mantenida"/>
    <s v="Mantenimiento rutinario,_x000a_Intervención de puntos críticos,_x000a_Fortalecimiento Institucional."/>
    <n v="6298"/>
    <s v="15698 de 5/01/2017"/>
    <d v="2017-01-16T12:00:00"/>
    <m/>
    <m/>
    <x v="0"/>
    <m/>
    <s v="En etapa precontractual"/>
    <m/>
    <s v="Interventoría Externa/Maria Yanet Valencia Ceballos"/>
    <s v="Tipo A1: Supervisión e Interventoría Integral"/>
    <s v="Supervisión técnica, ambiental, jurídica, administrativa, contable y/o financiera"/>
  </r>
  <r>
    <x v="6"/>
    <n v="81101510"/>
    <s v="INTERVENTORIA TECNICA, ADMINISTRATIVA, AMBIENTAL, FINANCIERA Y LEGAL PARA EL MEJORAMIENTO, MANTENIMIENTO Y CONSTRUCCION DE OBRAS COMPLEMENTARIAS   EN LA VIA PUENTE NUEVO (RUTA 60)-EL TABLAZO- BETANIA (CODIGO 60AN02)ETAPA I, DE LA SUBREGION SUROESTE  DEL DEPARTAMENTO DE ANTIOQUIA"/>
    <s v="ENERO  "/>
    <s v="3,5 meses"/>
    <s v="Concurso de Méritos"/>
    <s v="Recursos propios"/>
    <n v="180000000"/>
    <n v="180000000"/>
    <s v="NO"/>
    <s v="N/A"/>
    <s v="Lucas Jaramillo Cadavid"/>
    <s v="Director"/>
    <s v="3835336-3837976"/>
    <s v="Lucas.Jaramillo@antioquia.gov.co"/>
    <s v="Mantenimiento, mejoramiento y/o rehabilitación de la RVS"/>
    <s v="Puntos críticos de la RVS intervenidos (31050303),_x000a__x000a_km de vías de la RVS mantenidas, mejoradas y/o rehabilitadas en afirmado  (31050305), _x000a_ _x000a_km de vías de la RVS mantenidas, mejoradas y/o rehabilitadas en pavimento (31050306)"/>
    <s v="Mantenimiento y Mejoramiento de la RVS en Antioquia"/>
    <n v="180035001"/>
    <s v="Red vial rehabilitada y mantenida"/>
    <s v="Mantenimiento rutinario,_x000a_Intervención de puntos críticos._x000a_"/>
    <m/>
    <s v="15699 de 5/01/2017"/>
    <m/>
    <m/>
    <m/>
    <x v="1"/>
    <m/>
    <s v="Sin iniciar etapa precontractual"/>
    <m/>
    <s v="Maria Yanet Valencia Ceballos"/>
    <s v="Tipo C:  Supervisión"/>
    <s v="Supervisión técnica, ambiental, jurídica, administrativa, contable y/o financiera"/>
  </r>
  <r>
    <x v="6"/>
    <n v="72141003"/>
    <s v="MANTENIMIENTO, REHABILITACION Y CONSTRUCCION DE OBRAS COMPLEMENTARIAS  SOBRE EL CORREDOR VIAL CONCEPCION- BARBOSA (CODIGO 62AN19) ETAPA I, DE LA SUBREGION ORIENTE DEL DEPARTAMENTO DE ANTIOQUIA"/>
    <s v="ENERO  "/>
    <s v="4 meses"/>
    <s v="Licitación Pública"/>
    <s v="Recursos propios"/>
    <n v="2160000000"/>
    <n v="2160000000"/>
    <s v="NO"/>
    <s v="N/A"/>
    <s v="Lucas Jaramillo Cadavid"/>
    <s v="Director"/>
    <s v="3835336-3837976"/>
    <s v="Lucas.Jaramillo@antioquia.gov.co"/>
    <s v="Mantenimiento, mejoramiento y/o rehabilitación de la RVS"/>
    <s v="Puntos críticos de la RVS intervenidos (31050303),_x000a__x000a_km de vías de la RVS mantenidas, mejoradas y/o rehabilitadas en afirmado  (31050305), _x000a_ _x000a_km de vías de la RVS mantenidas, mejoradas y/o rehabilitadas en pavimento (31050306)"/>
    <s v="Mantenimiento y Mejoramiento de la RVS en Antioquia"/>
    <n v="180035001"/>
    <s v="Red vial rehabilitada y mantenida"/>
    <s v="Mantenimiento rutinario,_x000a_Intervención de puntos críticos._x000a_"/>
    <n v="6298"/>
    <s v="15700 de 5/01/2017"/>
    <d v="2017-01-16T12:00:00"/>
    <m/>
    <m/>
    <x v="0"/>
    <m/>
    <s v="En etapa precontractual"/>
    <m/>
    <s v="Simon Jaramillo Gómez/Interventoría Externa"/>
    <s v="Tipo A1: Supervisión e Interventoría Integral"/>
    <s v="Supervisión técnica, ambiental, jurídica, administrativa, contable y/o financiera"/>
  </r>
  <r>
    <x v="6"/>
    <n v="81101510"/>
    <s v="INTERVENTORIA TECNICA, ADMINISTRATIVA, AMBIENTAL, FINANCIERA Y LEGAL PARA EL MANTENIMIENTO, REHABILITACION Y CONSTRUCCION DE OBRAS COMPLEMENTARIAS  SOBRE EL CORREDOR VIAL CONCEPCION- BARBOSA (CODIGO 62AN19) ETAPA I, DE LA SUBREGION ORIENTE DEL DEPARTAMENTO DE ANTIOQUIA"/>
    <s v="ENERO  "/>
    <s v="4,5 meses"/>
    <s v="Concurso de Méritos"/>
    <s v="Recursos propios"/>
    <n v="240000000"/>
    <n v="240000000"/>
    <s v="NO"/>
    <s v="N/A"/>
    <s v="Lucas Jaramillo Cadavid"/>
    <s v="Director"/>
    <s v="3835336-3837976"/>
    <s v="Lucas.Jaramillo@antioquia.gov.co"/>
    <s v="Mantenimiento, mejoramiento y/o rehabilitación de la RVS"/>
    <s v="Puntos críticos de la RVS intervenidos (31050303),_x000a__x000a_km de vías de la RVS mantenidas, mejoradas y/o rehabilitadas en afirmado  (31050305), _x000a_ _x000a_km de vías de la RVS mantenidas, mejoradas y/o rehabilitadas en pavimento (31050306)"/>
    <s v="Mantenimiento y Mejoramiento de la RVS en Antioquia"/>
    <n v="180035001"/>
    <s v="Red vial rehabilitada y mantenida"/>
    <s v="Mantenimiento rutinario,_x000a_Intervención de puntos críticos,_x000a_Fortalecimiento Institucional."/>
    <m/>
    <s v="15701 de 5/01/2017"/>
    <m/>
    <m/>
    <m/>
    <x v="1"/>
    <m/>
    <s v="Sin iniciar etapa precontractual"/>
    <m/>
    <s v="Simon Jaramillo Gómez"/>
    <s v="Tipo C:  Supervisión"/>
    <s v="Supervisión técnica, ambiental, jurídica, administrativa, contable y/o financiera"/>
  </r>
  <r>
    <x v="6"/>
    <n v="72141103"/>
    <s v="CONVENIO INTERADMINISTRATIVO MEDIANTE EL CUAL EL DEPARTAMENTO DE ANTIOQUIA COFINANCIA EL MEJORAMIENTO DE LA RED VIAL TERCIARIA DEL MUNICIPIO DE GRANADA, SUBREGIÓN ORIENTE DEL DEPARTAMENTO DE ANTIOQUIA"/>
    <s v="ENERO  "/>
    <s v="4 meses"/>
    <s v="Régimen Especial - Artículo 95 Ley 489 de 1998"/>
    <s v="Recursos propios"/>
    <n v="100000000"/>
    <n v="100000000"/>
    <s v="NO"/>
    <s v="N/A"/>
    <s v="Lucas Jaramillo Cadavid"/>
    <s v="Director"/>
    <s v="3835336-3837976"/>
    <s v="Lucas.Jaramillo@antioquia.gov.co"/>
    <s v="Infraestructura de vías terciarias como apoyo a la comercialización de productos agropecuarios, pesqueros y forestales"/>
    <s v="Vías de la RVT mantenidas, mejoradas, rehabilitadas y/o pavimentadas (32040201)"/>
    <s v="Apoyo al mejoramiento y/o mantenimiento de la RVT en Antioquia"/>
    <n v="180068001"/>
    <s v="Vías mantenidas con mantenimiento rutinario"/>
    <s v="Mantenimiento rutinario"/>
    <n v="6318"/>
    <s v="15791 de 5/01/2017"/>
    <m/>
    <m/>
    <m/>
    <x v="1"/>
    <m/>
    <s v="Sin iniciar etapa precontractual"/>
    <m/>
    <s v="Daisy Lorena Duque Sepulveda"/>
    <s v="Tipo C:  Supervisión"/>
    <s v="Supervisión técnica, ambiental, jurídica, administrativa, contable y/o financiera"/>
  </r>
  <r>
    <x v="6"/>
    <n v="72141103"/>
    <s v="CONVENIO INTERADMINISTRATIVO MEDIANTE EL CUAL EL DEPARTAMENTO DE ANTIOQUIA COFINANCIA EL MEJORAMIENTO DE LA RED VIAL TERCIARIA DEL MUNICIPIO DE RIONEGRO, SUBREGIÓN ORIENTE DEL DEPARTAMENTO DE ANTIOQUIA"/>
    <s v="ENERO  "/>
    <s v="8 meses"/>
    <s v="Régimen Especial - Artículo 95 Ley 489 de 1998"/>
    <s v="Recursos propios"/>
    <n v="300000000"/>
    <n v="300000000"/>
    <s v="NO"/>
    <s v="N/A"/>
    <s v="Lucas Jaramillo Cadavid"/>
    <s v="Director"/>
    <s v="3835336-3837976"/>
    <s v="Lucas.Jaramillo@antioquia.gov.co"/>
    <s v="Infraestructura de vías terciarias como apoyo a la comercialización de productos agropecuarios, pesqueros y forestales"/>
    <s v="Vías de la RVT mantenidas, mejoradas, rehabilitadas y/o pavimentadas (32040201)"/>
    <s v="Apoyo al mejoramiento y/o mantenimiento de la RVT en Antioquia"/>
    <n v="180068001"/>
    <s v="Vías mantenidas con mantenimiento rutinario"/>
    <s v="Mantenimiento rutinario"/>
    <m/>
    <s v="15792 de 11/01/2017"/>
    <m/>
    <m/>
    <m/>
    <x v="1"/>
    <m/>
    <s v="Sin iniciar etapa precontractual"/>
    <m/>
    <s v="Daisy Lorena Duque Sepulveda"/>
    <s v="Tipo C:  Supervisión"/>
    <s v="Supervisión técnica, ambiental, jurídica, administrativa, contable y/o financiera"/>
  </r>
  <r>
    <x v="6"/>
    <n v="72141103"/>
    <s v="CONVENIO INTERADMINISTRATIVO MEDIANTE EL CUAL EL DEPARTAMENTO DE ANTIOQUIA COFINANCIA EL MEJORAMIENTO DE LA RED VIAL TERCIARIA DEL MUNICIPIO DE SAN JERÓNIMO, SUBREGIÓN OCCIDENTE DEL DEPARTAMENTO DE ANTIOQUIA"/>
    <s v="ENERO  "/>
    <s v="6 meses"/>
    <s v="Régimen Especial - Artículo 95 Ley 489 de 1998"/>
    <s v="Recursos propios"/>
    <n v="200000000"/>
    <n v="200000000"/>
    <s v="NO"/>
    <s v="N/A"/>
    <s v="Lucas Jaramillo Cadavid"/>
    <s v="Director"/>
    <s v="3835336-3837976"/>
    <s v="Lucas.Jaramillo@antioquia.gov.co"/>
    <s v="Infraestructura de vías terciarias como apoyo a la comercialización de productos agropecuarios, pesqueros y forestales"/>
    <s v="Vías de la RVT mantenidas, mejoradas, rehabilitadas y/o pavimentadas (32040201)"/>
    <s v="Apoyo al mejoramiento y/o mantenimiento de la RVT en Antioquia"/>
    <n v="180068001"/>
    <s v="Vías mantenidas con mantenimiento rutinario"/>
    <s v="Mantenimiento rutinario"/>
    <n v="6319"/>
    <s v="15795 de 11/01/2017"/>
    <m/>
    <m/>
    <m/>
    <x v="1"/>
    <m/>
    <s v="Sin iniciar etapa precontractual"/>
    <m/>
    <s v="Dalis Milena Hincapié Piedrahita"/>
    <s v="Tipo C:  Supervisión"/>
    <s v="Supervisión técnica, ambiental, jurídica, administrativa, contable y/o financiera"/>
  </r>
  <r>
    <x v="6"/>
    <n v="72141103"/>
    <s v="CONCENTRAR ESFUERZOS TÉCNICOS, ADMINISTRATIVOS Y FINANCIEROS PARA CELEBRAR CONVENIO INTERAMINISTRATIVO MEDIANTE  EL CUAL EL DEPARTAMENTO COFINANCIA LA PAVIMENTACIÓN DE LA RED VIAL TERCIARIA DEL MUNICIPIO DE CAÑASGORDAS, SUBREGIÓN OCCIDENTE DEL DEPARTAMENTO DE ANTIOQUIA"/>
    <s v="ENERO  "/>
    <s v="6 meses"/>
    <s v="Régimen Especial - Artículo 95 Ley 489 de 1998"/>
    <s v="Recursos propios"/>
    <n v="258471610"/>
    <n v="258471610"/>
    <s v="NO"/>
    <s v="N/A"/>
    <s v="Lucas Jaramillo Cadavid"/>
    <s v="Director"/>
    <s v="3835336-3837976"/>
    <s v="Lucas.Jaramillo@antioquia.gov.co"/>
    <s v="Infraestructura de vías terciarias como apoyo a la comercialización de productos agropecuarios, pesqueros y forestales"/>
    <s v="Vías con placa huella intervenidas (32040205)"/>
    <s v="Construcción de Placa Huella en la Red Víal Terciaria de Antioquia"/>
    <n v="180032001"/>
    <s v="Red vial construída"/>
    <s v="Pavimentación Placa Huella,_x000a_Interventoría."/>
    <n v="6320"/>
    <s v="15793 de 11/01/2017"/>
    <m/>
    <m/>
    <m/>
    <x v="1"/>
    <m/>
    <s v="Sin iniciar etapa precontractual"/>
    <m/>
    <s v="Dalis Milena Hincapié Piedrahita"/>
    <s v="Tipo C:  Supervisión"/>
    <s v="Supervisión técnica, ambiental, jurídica, administrativa, contable y/o financiera"/>
  </r>
  <r>
    <x v="6"/>
    <n v="72141103"/>
    <s v="CONVENIO INTERADMINISTRATIVO MEDIANTE EL CUAL EL DEPARTAMENTO COFINANCIA  LA EJECUCIÓN DEL PROYECTO DE MANTENIMIENTO DE LOS CAMINOS DE HERRADURA EN JURISDICCIÓN DEL MUNICIPIO DE ANDES SUBREGIÓN SUROESTE DEL DEPARTAMENTO DE ANTIOQUIA"/>
    <s v="ENERO  "/>
    <s v="6 meses"/>
    <s v="Régimen Especial - Artículo 95 Ley 489 de 1998"/>
    <s v="Recursos de crédito"/>
    <n v="50000000"/>
    <n v="50000000"/>
    <s v="NO"/>
    <s v="N/A"/>
    <s v="Lucas Jaramillo Cadavid"/>
    <s v="Director"/>
    <s v="3835336-3837976"/>
    <s v="Lucas.Jaramillo@antioquia.gov.co"/>
    <s v="Vías para sistemas alternativos de transporte"/>
    <s v="Caminos de Herradura mejorados (32040206,)_x000a__x000a_Caminos de Herradura mantenidos (32040207,)_x000a__x000a_Moto-rutas en caminos de herradura intervenidos (32040208)"/>
    <s v="Apoyo al mejoramiento de caminos de herradura o motorrutas en Antioquia"/>
    <n v="180039001"/>
    <s v="Red vial rehabilitada y mantenida"/>
    <s v="Mejoramiento de caminos,_x000a_Mantenimiento de caminos,_x000a_Mejoramiento de motorrutas."/>
    <m/>
    <s v="15794 de 11/01/2017"/>
    <m/>
    <m/>
    <m/>
    <x v="1"/>
    <m/>
    <s v="Sin iniciar etapa precontractual"/>
    <m/>
    <s v="Dalis Milena Hincapié Piedrahita"/>
    <s v="Tipo C:  Supervisión"/>
    <s v="Supervisión técnica, ambiental, jurídica, administrativa, contable y/o financiera"/>
  </r>
  <r>
    <x v="6"/>
    <n v="72141003"/>
    <s v="Convenio Interadministrativo de cofinanciación entre el Departamento de Antioquia -Secretaría de Infraestructura Física- y el Municipio de Yali cuyo objeto es “ CONVENIO INTERADMINISTRATIVO MEDIANTE EL CUAL EL DEPARTAMENTO COFINANCIA EL MANTENIMIENTO DEL PUENTE COLGANTE PEATONAL SOBRE EL RIO SAN BARTOLME EN LA VEREDA LA HONDA DEL MUNICIPIO DE YALÍ, SUBREGIION NORDESTE DEL DEPARTAMENTO DE ANTIOQUIA.” "/>
    <s v="ENERO  "/>
    <s v="6 meses"/>
    <s v="Régimen Especial - Artículo 95 Ley 489 de 1998"/>
    <s v="Recursos de crédito"/>
    <n v="29000000"/>
    <n v="29000000"/>
    <s v="NO"/>
    <s v="N/A"/>
    <s v="Lucas Jaramillo Cadavid"/>
    <s v="Director"/>
    <s v="3835336-3837976"/>
    <s v="Lucas.Jaramillo@antioquia.gov.co"/>
    <s v="Infraestructura de vías terciarias como apoyo a la comercialización de productos agropecuarios, pesqueros y forestales"/>
    <s v="Puentes de la RVT construidos, rehabilitados y/o mantenidos (32040203,)_x000a__x000a_Construcción, rehabilitación y/o mantenimiento de puentes peatonales RVT (32040204)"/>
    <s v="Apoyo a la construcción o mejoramiento de puentes en los municipios"/>
    <n v="180070001"/>
    <s v="Puentes en la red vial terciaria rehabilitados"/>
    <s v="Intervención de puentes vehiculares"/>
    <n v="6317"/>
    <s v="15838 de 12/01/2017"/>
    <m/>
    <m/>
    <m/>
    <x v="1"/>
    <m/>
    <s v="Sin iniciar etapa precontractual"/>
    <m/>
    <s v="Juan gonzalo Castrillón Tobón"/>
    <s v="Tipo C:  Supervisión"/>
    <s v="Supervisión técnica, ambiental, jurídica, administrativa, contable y/o financiera"/>
  </r>
  <r>
    <x v="6"/>
    <n v="93151610"/>
    <s v="ADMINISTRACIÓN Y OPERACIÓN DE LA ESTACIÓN DE PEAJE PAJARITO EN LA VÍA PAJARITO - SAN PEDRO DE LOS MILAGROS - LA YE -  ENTRERRÍOS - SANTA ROSA DE OSOS EN EL DEPARTAMENTO DE ANTIOQUIA"/>
    <s v="Febrero"/>
    <s v="9 meses"/>
    <s v="Licitación Pública"/>
    <s v="Recursos propios"/>
    <n v="1000000000"/>
    <n v="1000000000"/>
    <s v="NO"/>
    <s v="N/A"/>
    <s v="Lucas Jaramillo Cadavid"/>
    <s v="Director"/>
    <s v="3835336-3837976"/>
    <s v="Lucas.Jaramillo@antioquia.gov.co"/>
    <s v="Mantenimiento, mejoramiento y/o rehabilitación de la RVS"/>
    <s v="km de vías de la RVS mantenidas, mejoradas y/o rehabilitadas en afirmado (31050305,)_x000a_ _x000a_km de vías de la RVS mantenidas, mejoradas y/o rehabilitadas en pavimento (31050306)"/>
    <s v="Rehabilitación y mantenimiento de vías específicas con recursos del peaje Pajarito en la Subregión Norte del Departamento de Antioquia"/>
    <n v="183002001"/>
    <s v="Red vial rehabilitada y mantenida"/>
    <s v="Mejoramiento de vías,_x000a_Programa de mantenimiento rutinario"/>
    <m/>
    <s v="15845 de 12/01/2017"/>
    <m/>
    <m/>
    <m/>
    <x v="1"/>
    <m/>
    <s v="Sin iniciar etapa precontractual"/>
    <m/>
    <s v="Jesus Dairo Restrepo Restrepo"/>
    <s v="Tipo C:  Supervisión"/>
    <s v="Supervisión técnica, ambiental, jurídica, administrativa, contable y/o financiera"/>
  </r>
  <r>
    <x v="6"/>
    <n v="81101510"/>
    <s v="ESTUDIOS Y DISEÑOS DEL NUEVO PUENTE VEHICULAR EL MANGO SOBRE EL RIO URAMA  K31+400  VÍA DABEIBA - CAMPARRUSIA CÓDIGO 05234 VT-01 MUNICIPIO DE DABEIBA EN LA SUBREGIÓN OCCIDENTE DEL DEPARTAMENTO DE ANTIOQUIA"/>
    <s v="ENERO  "/>
    <s v="45 dias"/>
    <s v="Mínima Cuantía"/>
    <s v="Recursos de crédito"/>
    <n v="63784000"/>
    <n v="63784000"/>
    <s v="NO"/>
    <s v="N/A"/>
    <s v="Lucas Jaramillo Cadavid"/>
    <s v="Director"/>
    <s v="3835336-3837976"/>
    <s v="Lucas.Jaramillo@antioquia.gov.co"/>
    <s v="Estudios y seguimientos para la planeación y desarrollo de la Infraestructura de transporte"/>
    <s v="Estudios de infraestructura en la RVT elaborados (32040211)"/>
    <s v="Estudio de infraestructura de transporte en la RVT Antioquia"/>
    <n v="180065001"/>
    <s v="Estudios y diseños realizados"/>
    <s v="Estudios y diseños técnicos"/>
    <m/>
    <s v="15917 DE 13/01/2017"/>
    <m/>
    <m/>
    <m/>
    <x v="1"/>
    <m/>
    <s v="Sin iniciar etapa precontractual"/>
    <m/>
    <s v="Juan Gonzalo Castrillón Tobón"/>
    <s v="Tipo C:  Supervisión"/>
    <s v="Supervisión técnica, jurídica, administrativa, contable y/o financiera"/>
  </r>
  <r>
    <x v="6"/>
    <n v="72141107"/>
    <s v="CONSTRUCCION DEL PUENTE NUEVO SOBRE LA QUEBRADA SAN PEDRO K0+500 VÍA PUENTE LINDA - PUERTO VENUS, CODIGO 05483 VT-98 MUNICIPIO DE NARIÑO EN LA SUBREGIÓN ORIENTE DEL DEPARTAMENTO DE ANTIOQUIA"/>
    <s v="Febrero"/>
    <s v="5 meses"/>
    <s v="Licitación Pública"/>
    <s v="Recursos de crédito"/>
    <n v="825463566"/>
    <n v="825463566"/>
    <s v="NO"/>
    <s v="N/A"/>
    <s v="Lucas Jaramillo Cadavid"/>
    <s v="Director"/>
    <s v="3835336-3837976"/>
    <s v="Lucas.Jaramillo@antioquia.gov.co"/>
    <s v="Infraestructura de vías terciarias como apoyo a la comercialización de productos agropecuarios, pesqueros y forestales"/>
    <s v="Puentes de la RVT construidos, rehabilitados y/o mantenidos (32040203,)_x000a__x000a_Construcción, rehabilitación y/o mantenimiento de puentes peatonales RVT (32040204)"/>
    <s v="Apoyo a la construcción o mejoramiento de puentes en los municipios"/>
    <n v="180070001"/>
    <s v="Puentes en la red vial terciaria rehabilitados"/>
    <s v="Intervención de puentes vehiculares"/>
    <m/>
    <s v="16283 de 23/01/2017"/>
    <m/>
    <m/>
    <m/>
    <x v="1"/>
    <m/>
    <s v="Sin iniciar etapa precontractual"/>
    <m/>
    <s v="Juan Gonzalo Castrillón Tobón/Interventoría Externa"/>
    <s v="Tipo A1: Supervisión e Interventoría Integral"/>
    <s v="Interventoría técnica, ambiental, jurídica, administrativa, contable y/o financiera"/>
  </r>
  <r>
    <x v="6"/>
    <n v="25101503"/>
    <s v="ADQUISICIÓN DE VEHÍCULO PARA LA GOBERNACIÓN DE ANTIOQUIA_x000a__x000a_Nota: La competencia para la contratación de este objeto es de la Secretaría General, el proceso será adelantado por dicha dependencia y entregado el CDP respectivo para su contratación."/>
    <s v="Febrero"/>
    <s v="2 meses"/>
    <s v="Selección Abreviada - Acuerdo Marco de Precios"/>
    <s v="Recursos propios"/>
    <n v="180000000"/>
    <n v="180000000"/>
    <s v="NO"/>
    <s v="N/A"/>
    <s v="Lucas Jaramillo Cadavid"/>
    <s v="Director"/>
    <s v="3835336-3837976"/>
    <s v="Lucas.Jaramillo@antioquia.gov.co"/>
    <s v="Infraestructura de vías terciarias como apoyo a la comercialización de productos agropecuarios, pesqueros y forestales"/>
    <s v="Vías con placa huella intervenidas (320402000 )"/>
    <s v="Construcción de Placa Huella en la Red Víal Terciaria de Antioquia"/>
    <n v="180032001"/>
    <s v="Red vial construída"/>
    <s v="Pavimentación Placa Huella,_x000a_Interventoría."/>
    <m/>
    <s v="16321 de 26/01/2017"/>
    <m/>
    <m/>
    <m/>
    <x v="1"/>
    <m/>
    <s v="Sin iniciar etapa precontractual"/>
    <m/>
    <s v="Rodrigo Echeverry Ochoa/_x000a_Supervisión Integral del contrato asumida por la Secretaría General "/>
    <s v="Tipo C:  Supervisión"/>
    <s v="Supervisión técnica, jurídica, administrativa, contable y/o financiera"/>
  </r>
  <r>
    <x v="6"/>
    <n v="72141002"/>
    <s v="SUMINISTRO E INSTALACIÓN DE LA SEÑALIZACIÓN VERTICAL Y HORIZONTAL EN LA RED VIAL A CARGO DEL DEPARTAMENTO DE ANTIOQUIA"/>
    <s v="MARZO  "/>
    <s v="6 meses"/>
    <s v="Licitación Pública"/>
    <s v="Recursos propios - Recursos de crédito"/>
    <n v="2062108600"/>
    <n v="2062108600"/>
    <s v="NO"/>
    <s v="N/A"/>
    <s v="Lucas Jaramillo Cadavid"/>
    <s v="Director"/>
    <s v="3835336-3837976"/>
    <s v="Lucas.Jaramillo@antioquia.gov.co"/>
    <s v="Mantenimiento, mejoramiento y/o rehabilitación de la RVS"/>
    <s v="km de vías de la RVS señalizadas (31050307)_x000a__x000a_Programa: Infraestructura de vías terciarias como apoyo a la comercialización de productos agropecuarios, pesqueros y forestales/´Producto: señalización RVT realizada (32040209)"/>
    <s v="Renovación y aumento de la señalización en las vías de la red vial Secundaria en el Departamento de Antioquia _x000a__x000a_Renovación y aumento de la señalización en las vías de la red vial Terciaria en el Departamento de Antioquia "/>
    <s v="180031001_x000a_180067001"/>
    <s v="RVS señalizada_x000a_RVT señalizada"/>
    <s v="Señaización vial,_x000a_Fortalecimiento Institucional RVS"/>
    <m/>
    <s v="16386 de 30/01/2017 _x000a_16387 de 30/01/2017 _x000a_16388 de 30/01/2017 "/>
    <m/>
    <m/>
    <m/>
    <x v="1"/>
    <m/>
    <s v="Sin iniciar etapa precontractual"/>
    <m/>
    <s v="Paulo Andrés Pérez Giraldo/Interventoría Externa"/>
    <s v="Tipo A1: Supervisión e Interventoría Integral"/>
    <s v="Interventoría técnica, ambiental, jurídica, administrativa, contable y/o financiera"/>
  </r>
  <r>
    <x v="6"/>
    <n v="81101510"/>
    <s v="INTERVENTORIA TÉCNICA, ADMINISTRATIVA, FINANCIERA, AMBIENTAL Y LEGAL PARA EL SUMINISTROS E INSTALACIÓN DE LA SEÑALIZACIÓN VERTICAL Y HORIZONTAL EN LA RED VIAL A CARGO DEL DEPARTAMENTO DE ANTIOQUIA."/>
    <s v="MARZO  "/>
    <s v="6,5 meses"/>
    <s v="Concurso de Méritos"/>
    <s v="Recursos de crédito"/>
    <n v="229123178"/>
    <n v="229123178"/>
    <s v="NO"/>
    <s v="N/A"/>
    <s v="Lucas Jaramillo Cadavid"/>
    <s v="Director"/>
    <s v="3835336-3837976"/>
    <s v="Lucas.Jaramillo@antioquia.gov.co"/>
    <s v="Mantenimiento, mejoramiento y/o rehabilitación de la RVS"/>
    <s v="km de vías de la RVS señalizadas (31050307)_x000a__x000a_Programa: Infraestructura de vías terciarias como apoyo a la comercialización de productos agropecuarios, pesqueros y forestales/´Producto: señalización RVT realizada (32040209)_x000a_"/>
    <s v="Renovación y aumento de la señalización en las vías de la red vial Secundaria en el Departamento de Antioquia _x000a__x000a_Renovación y aumento de la señalización en las vías de la red vial Terciaria en el Departamento de Antioquia "/>
    <s v="180031001_x000a_180067001"/>
    <s v="RVS señalizada_x000a_RVT señalizada"/>
    <s v="Señaización vial,_x000a_Fortalecimiento Institucional RVS"/>
    <m/>
    <s v="16389 de 30/01/2017_x000a_16390 de 30/01/2017"/>
    <m/>
    <m/>
    <m/>
    <x v="1"/>
    <m/>
    <s v="Sin iniciar etapa precontractual"/>
    <m/>
    <s v="Paulo Andrés Pérez Giraldo"/>
    <s v="Tipo C:  Supervisión"/>
    <s v="Supervisión técnica, ambiental, jurídica, administrativa, contable y/o financiera"/>
  </r>
  <r>
    <x v="6"/>
    <n v="22101600"/>
    <s v="PRESTAR EL SERVICIO DE ADMINISTRACIÓN Y OPERACIÓN DE MAQUINARIA PARA EL DEPARTAMENTO DE ANTIOQUIA_x000a_"/>
    <s v="ENERO  "/>
    <s v="10 meses"/>
    <s v="Contratación Directa - Contratos Interadministrativos"/>
    <s v="Recursos propios"/>
    <n v="4906200000"/>
    <n v="4906200000"/>
    <s v="NO"/>
    <s v="N/A"/>
    <s v="Lucas Jaramillo Cadavid"/>
    <s v="Director"/>
    <s v="3835336-3837976"/>
    <s v="Lucas.Jaramillo@antioquia.gov.co"/>
    <s v="Mantenimiento, mejoramiento y/o rehabilitación de la RVS"/>
    <s v="km de vías de la RVS mantenidas, mejoradas y/o rehabilitadas en afirmado (31050305),_x000a__x000a_ _x000a_km de vías de la RVS mantenidas, mejoradas y/o rehabilitadas en pavimento (31050306)."/>
    <s v="Conservación de la transitabilidad en vías en el Departamento"/>
    <n v="180030001"/>
    <s v="Vías atendidas o mantenidas"/>
    <s v="Kit maquinaria restaurar transitabilidad,_x000a_Fortalecimiento Institucional"/>
    <m/>
    <s v="16412 de 31/01/2017  "/>
    <m/>
    <m/>
    <m/>
    <x v="1"/>
    <m/>
    <s v="Sin iniciar etapa precontractual"/>
    <m/>
    <s v="Libardo Augusto Rico Giraldo "/>
    <s v="Tipo C:  Supervisión"/>
    <s v="Supervisión técnica, ambiental, jurídica, administrativa, contable y/o financiera"/>
  </r>
  <r>
    <x v="7"/>
    <n v="77101604"/>
    <s v="Realización del II Foro Retos y Oportunidades del Cambio Climático para Antioquia."/>
    <s v="Febrero"/>
    <s v="5 meses"/>
    <s v="Régimen Especial - Artículo 95 Ley 489 de 1998"/>
    <s v="Recursos propios"/>
    <n v="60000000"/>
    <n v="60000000"/>
    <s v="NO"/>
    <s v="N/A"/>
    <s v="CARLOS ANDRES ESCOBAR DIEZ"/>
    <s v="Profesional universitario"/>
    <s v="3838685"/>
    <s v="carlos.escobar@antioquia.gov.co"/>
    <s v="Adaptación y Mitigación al Cambio Climático"/>
    <s v="Proyectos del Plan Departamental de Adaptación y Mitigación al cambio climático implementados"/>
    <s v="Formulación e implementación del plan departamental de adaptación y mitigación al_x000a_cambio climático Antioquia"/>
    <s v="210000-001"/>
    <n v="34010103"/>
    <s v="Impl proy innov inv mitig cambio climát"/>
    <m/>
    <m/>
    <m/>
    <m/>
    <m/>
    <x v="1"/>
    <m/>
    <m/>
    <m/>
    <s v="Juan David Ramirez Bedoya"/>
    <s v="Tipo C Supervisión"/>
    <s v="Supervisión técnica, jurídica, administrativa, contable y/o financiera"/>
  </r>
  <r>
    <x v="7"/>
    <n v="77101604"/>
    <s v="Acompañimiento institucional y logistico al Nodo Regional de Cambio Climático de Antioquia"/>
    <s v="Febrero"/>
    <s v="10 meses"/>
    <s v="Régimen Especial - Artículo 95 Ley 489 de 1998"/>
    <s v="Recursos propios"/>
    <n v="40000000"/>
    <n v="40000000"/>
    <s v="NO"/>
    <s v="N/A"/>
    <s v="CARLOS ANDRES ESCOBAR DIEZ"/>
    <s v="Profesional universitario"/>
    <s v="3838685"/>
    <s v="carlos.escobar@antioquia.gov.co"/>
    <s v="Adaptación y Mitigación al Cambio Climático"/>
    <s v="Nodo Regional de Cambio Climático conformado y operando"/>
    <s v="Nodo Regional de Cambio Climático conformado y operando"/>
    <s v="210000-001"/>
    <n v="34010101"/>
    <s v="Conformación nodo reg cambio climático "/>
    <m/>
    <m/>
    <m/>
    <m/>
    <m/>
    <x v="1"/>
    <m/>
    <m/>
    <m/>
    <s v="Juan David Ramirez Bedoya"/>
    <s v="Tipo C Supervisión"/>
    <s v="Supervisión técnica, jurídica, administrativa, contable y/o financiera"/>
  </r>
  <r>
    <x v="7"/>
    <n v="77101604"/>
    <s v="Cofinanciar la formulación e implementación del Plan Departamental de Cambio Climático para Antioquia."/>
    <s v="Febrero"/>
    <s v="10 meses"/>
    <s v="Régimen Especial - Artículo 95 Ley 489 de 1998"/>
    <s v="Recursos propios"/>
    <n v="400000000"/>
    <n v="400000000"/>
    <s v="NO"/>
    <s v="N/A"/>
    <s v="CARLOS ANDRES ESCOBAR DIEZ"/>
    <s v="Profesional universitario"/>
    <s v="3838685"/>
    <s v="carlos.escobar@antioquia.gov.co"/>
    <s v="Adaptación y Mitigación al Cambio Climático"/>
    <s v="Plan Departamental de Adaptación y Mitigación al cambio climático formulados"/>
    <s v="Formulación e implementación del plan departamental de adaptación y mitigación al_x000a_cambio climático Antioquia"/>
    <s v="210000-001"/>
    <n v="34010102"/>
    <s v="Formul plan adapt mitig cambio climático"/>
    <m/>
    <m/>
    <m/>
    <m/>
    <m/>
    <x v="1"/>
    <m/>
    <m/>
    <m/>
    <s v="Juan David Ramirez Bedoya"/>
    <s v="Tipo C Supervisión"/>
    <s v="Supervisión técnica, jurídica, administrativa, contable y/o financiera"/>
  </r>
  <r>
    <x v="7"/>
    <n v="77101604"/>
    <s v="Cofinanciar la adquisición de predios para la protección de fuentes hídricas abastecedoras de acueductos en el Departamento de Antioquia."/>
    <s v="Febrero"/>
    <s v="10 meses"/>
    <s v="Régimen Especial - Artículo 95 Ley 489 de 1998"/>
    <s v="Recursos propios"/>
    <n v="7483863507"/>
    <n v="7483863507"/>
    <s v="NO"/>
    <s v="N/A"/>
    <s v="CARLOS ANDRES ESCOBAR DIEZ"/>
    <s v="Profesional universitario"/>
    <s v="3838685"/>
    <s v="carlos.escobar@antioquia.gov.co"/>
    <s v="Protección y Conservación del Recurso Hídrico"/>
    <s v="Áreas para la protección de fuentes abastecedoras de acueductos adquiridas"/>
    <s v="Protección y conservación del recurso hidrico en el departamento de Antioquia"/>
    <s v="210021-001"/>
    <n v="34020104"/>
    <s v="Áreas protección fuentes adquiridas"/>
    <m/>
    <m/>
    <m/>
    <m/>
    <m/>
    <x v="1"/>
    <m/>
    <m/>
    <m/>
    <s v="Ana Maria Isaza Garcia"/>
    <s v="Tipo C Supervisión"/>
    <s v="Supervisión técnica, jurídica, administrativa, contable y/o financiera"/>
  </r>
  <r>
    <x v="7"/>
    <n v="77101604"/>
    <s v="Cofinanciar el mantenimiento de las áreas para la protección de fuentes abastecedoras de acueductos en el Departamento de Antioquia."/>
    <s v="Febrero"/>
    <s v="10 meses"/>
    <s v="Régimen Especial - Artículo 95 Ley 489 de 1998"/>
    <s v="Recursos propios"/>
    <n v="3061287835"/>
    <n v="3061287835"/>
    <s v="NO"/>
    <s v="N/A"/>
    <s v="CARLOS ANDRES ESCOBAR DIEZ"/>
    <s v="Profesional universitario"/>
    <s v="3838685"/>
    <s v="carlos.escobar@antioquia.gov.co"/>
    <s v="Protección y Conservación del Recurso Hídrico"/>
    <s v="Áreas para la protección de fuentes abastecedoras de acueductos mantenidas"/>
    <s v="Protección y conservación del recurso hidrico en el departamento de Antioquia"/>
    <s v="210021-001"/>
    <n v="34020105"/>
    <s v="Áreas protección fuentes mantenidas"/>
    <m/>
    <m/>
    <m/>
    <m/>
    <m/>
    <x v="1"/>
    <m/>
    <m/>
    <m/>
    <s v="Juan David Ramirez Bedoya"/>
    <s v="Tipo C Supervisión"/>
    <s v="Supervisión técnica, jurídica, administrativa, contable y/o financiera"/>
  </r>
  <r>
    <x v="7"/>
    <n v="77101604"/>
    <s v="Realizar en el Departamento de Antioquia los esquemas de Pago por Servicios Ambientales bajo la metodología BanCO2."/>
    <s v="Febrero"/>
    <s v="10 meses"/>
    <s v="Régimen Especial - Artículo 95 Ley 489 de 1998"/>
    <s v="Recursos propios"/>
    <n v="3061287835"/>
    <n v="3061287835"/>
    <s v="NO"/>
    <s v="N/A"/>
    <s v="CARLOS ANDRES ESCOBAR DIEZ"/>
    <s v="Profesional universitario"/>
    <s v="3838685"/>
    <s v="carlos.escobar@antioquia.gov.co"/>
    <s v="Protección y Conservación del Recurso Hídrico"/>
    <s v="Áreas para la protección de fuentes abastecedoras de acueductos mantenidas"/>
    <s v="Protección y conservación del recurso hidrico en el departamento de Antioquia"/>
    <s v="210021-001"/>
    <n v="34020105"/>
    <s v="Pago servicios ambientales"/>
    <m/>
    <m/>
    <m/>
    <m/>
    <m/>
    <x v="1"/>
    <m/>
    <m/>
    <m/>
    <s v="Ana Maria Isaza Garcia"/>
    <s v="Tipo C Supervisión"/>
    <s v="Supervisión técnica, jurídica, administrativa, contable y/o financiera"/>
  </r>
  <r>
    <x v="7"/>
    <n v="77101604"/>
    <s v="Convenio Marco de Cooperación Interinstitucional entre el Departamento de Antioquia – Secretaria del Medio Ambiente, CORNARE y la Corporación MASBOSQUES, con el fin de implementar el esquema de pago por servicios ambientales BANCO2, para la conservación de ecosistemas estratégicos asociados al recurso Hídrico, en los municipios de la jurisdicción de CORNARE&quot;, bajo los parámetros establecidos en la Ordenanza 49 de 2016."/>
    <s v="ENERO  "/>
    <s v="35 meses"/>
    <s v="Régimen Especial - Artículo 96 Ley 489 de 1998"/>
    <s v="Recursos propios"/>
    <n v="0"/>
    <n v="0"/>
    <s v="NO"/>
    <s v="N/A"/>
    <s v="CARLOS ANDRES ESCOBAR DIEZ"/>
    <s v="Profesional universitario"/>
    <s v="3838685"/>
    <s v="carlos.escobar@antioquia.gov.co"/>
    <s v="Protección y Conservación del Recurso Hídrico"/>
    <s v="Áreas para la protección de fuentes abastecedoras de acueductos mantenidas"/>
    <s v="Protección y conservación del recurso hidrico en el departamento de Antioquia"/>
    <s v="210021-001"/>
    <n v="34020105"/>
    <s v="Pago servicios ambientales"/>
    <m/>
    <m/>
    <m/>
    <m/>
    <m/>
    <x v="1"/>
    <m/>
    <m/>
    <m/>
    <s v="Luz Everny Mosquera Serna"/>
    <s v="Tipo C Supervisión"/>
    <s v="Supervisión técnica, jurídica, administrativa, contable y/o financiera"/>
  </r>
  <r>
    <x v="7"/>
    <n v="77101604"/>
    <s v="Convenio Marco de Cooperación Interinstitucional entre el Departamento de Antioquia – Secretaria del Medio Ambiente, CORANTIOQUIA y la Corporación MASBOSQUES, con el fin de implementar el esquema de pago por servicios ambientales BANCO2, para la conservación de ecosistemas estratégicos asociados al recurso Hídrico, en los municipios de la jurisdicción de CORANTIOQUIA&quot;, bajo los parámetros establecidos en la Ordenanza 49 de 2016."/>
    <s v="ENERO  "/>
    <s v="35 meses"/>
    <s v="Régimen Especial - Artículo 96 Ley 489 de 1998"/>
    <s v="Recursos propios"/>
    <n v="0"/>
    <n v="0"/>
    <s v="NO"/>
    <s v="N/A"/>
    <s v="CARLOS ANDRES ESCOBAR DIEZ"/>
    <s v="Profesional universitario"/>
    <s v="3838685"/>
    <s v="carlos.escobar@antioquia.gov.co"/>
    <s v="Protección y Conservación del Recurso Hídrico"/>
    <s v="Áreas para la protección de fuentes abastecedoras de acueductos mantenidas"/>
    <s v="Protección y conservación del recurso hidrico en el departamento de Antioquia"/>
    <s v="210021-001"/>
    <n v="34020105"/>
    <s v="Pago servicios ambientales"/>
    <m/>
    <m/>
    <m/>
    <m/>
    <m/>
    <x v="1"/>
    <m/>
    <m/>
    <m/>
    <s v="Luz Everny Mosquera Serna"/>
    <s v="Tipo C Supervisión"/>
    <s v="Supervisión técnica, jurídica, administrativa, contable y/o financiera"/>
  </r>
  <r>
    <x v="7"/>
    <n v="77101604"/>
    <s v="Convenio Marco de Cooperación Interinstitucional entre el Departamento de Antioquia – Secretaria del Medio Ambiente, CORPOURABA y la Corporación MASBOSQUES, con el fin de implementar el esquema de pago por servicios ambientales BANCO2, para la conservación de ecosistemas estratégicos asociados al recurso Hídrico, en los municipios de la jurisdicción de CORPOURABA &quot;, bajo los parámetros establecidos en la Ordenanza 49 de 2016."/>
    <s v="ENERO  "/>
    <s v="35 meses"/>
    <s v="Régimen Especial - Artículo 96 Ley 489 de 1998"/>
    <s v="Recursos propios"/>
    <n v="0"/>
    <n v="0"/>
    <s v="NO"/>
    <s v="N/A"/>
    <s v="CARLOS ANDRES ESCOBAR DIEZ"/>
    <s v="Profesional universitario"/>
    <s v="3838685"/>
    <s v="carlos.escobar@antioquia.gov.co"/>
    <s v="Protección y Conservación del Recurso Hídrico"/>
    <s v="Áreas para la protección de fuentes abastecedoras de acueductos mantenidas"/>
    <s v="Protección y conservación del recurso hidrico en el departamento de Antioquia"/>
    <s v="210021-001"/>
    <n v="34020105"/>
    <s v="Pago servicios ambientales"/>
    <m/>
    <m/>
    <m/>
    <m/>
    <m/>
    <x v="1"/>
    <m/>
    <m/>
    <m/>
    <s v="Luz Everny Mosquera Serna"/>
    <s v="Tipo C Supervisión"/>
    <s v="Supervisión técnica, jurídica, administrativa, contable y/o financiera"/>
  </r>
  <r>
    <x v="7"/>
    <n v="77101604"/>
    <s v="Convenio Marco de Cooperación Interinstitucional entre el Departamento de Antioquia – Secretaria del Medio Ambiente, ÁREA METROPOLITANA DEL VALLE DE ABURRA y la Corporación MASBOSQUES, con el fin de implementar el esquema de pago por servicios ambientales BANCO2, para la conservación de ecosistemas estratégicos asociados al recurso Hídrico, en los municipios de la jurisdicción de ÁREA METROPOLITANA DEL VALLE DE ABURRA &quot;, bajo los parámetros establecidos en la Ordenanza 49 de 2016."/>
    <s v="ENERO  "/>
    <s v="35 meses"/>
    <s v="Régimen Especial - Artículo 96 Ley 489 de 1998"/>
    <s v="Recursos propios"/>
    <n v="0"/>
    <n v="0"/>
    <s v="NO"/>
    <s v="N/A"/>
    <s v="CARLOS ANDRES ESCOBAR DIEZ"/>
    <s v="Profesional universitario"/>
    <s v="3838685"/>
    <s v="carlos.escobar@antioquia.gov.co"/>
    <s v="Protección y Conservación del Recurso Hídrico"/>
    <s v="Áreas para la protección de fuentes abastecedoras de acueductos mantenidas"/>
    <s v="Protección y conservación del recurso hidrico en el departamento de Antioquia"/>
    <s v="210021-001"/>
    <n v="34020105"/>
    <s v="Pago servicios ambientales"/>
    <m/>
    <m/>
    <m/>
    <m/>
    <m/>
    <x v="1"/>
    <m/>
    <m/>
    <m/>
    <s v="Luz Everny Mosquera Serna"/>
    <s v="Tipo C Supervisión"/>
    <s v="Supervisión técnica, jurídica, administrativa, contable y/o financiera"/>
  </r>
  <r>
    <x v="7"/>
    <n v="77101604"/>
    <s v="Cofinanciar la vigilancia y control en los predios adquiridos por los municipios y las Corporaciones Autonomas Regionale por medio de Guardabosques."/>
    <s v="Febrero"/>
    <s v="10 meses"/>
    <s v="Régimen Especial - Artículo 95 Ley 489 de 1998"/>
    <s v="Recursos propios"/>
    <n v="1500000000"/>
    <n v="1500000000"/>
    <s v="NO"/>
    <s v="N/A"/>
    <s v="CARLOS ANDRES ESCOBAR DIEZ"/>
    <s v="Profesional universitario"/>
    <s v="3838685"/>
    <s v="carlos.escobar@antioquia.gov.co"/>
    <s v="Conservación de Ecosistemas Estratégicos"/>
    <s v="Áreas en ecosistemas estratégicos con vigilada y controlada"/>
    <s v="Protección y conservación de áreas de ecosistemas estratégicos, Antioquia"/>
    <s v="210022-001"/>
    <n v="34020204"/>
    <s v="Áreas ecosis estrat vigilada controlada"/>
    <m/>
    <m/>
    <m/>
    <m/>
    <m/>
    <x v="1"/>
    <m/>
    <m/>
    <m/>
    <s v="Juan David Ramirez Bedoya"/>
    <s v="Tipo C Supervisión"/>
    <s v="Supervisión técnica, jurídica, administrativa, contable y/o financiera"/>
  </r>
  <r>
    <x v="7"/>
    <n v="77101604"/>
    <s v="Realización de estudios de títulos y avalúos para los poceso de adquisición de predios. "/>
    <s v="Febrero"/>
    <s v="10 meses"/>
    <s v="Contratación Directa - Contratos Interadministrativos"/>
    <s v="Recursos propios"/>
    <n v="200000000"/>
    <n v="200000000"/>
    <s v="NO"/>
    <s v="N/A"/>
    <s v="CARLOS ANDRES ESCOBAR DIEZ"/>
    <s v="Profesional universitario"/>
    <s v="3838685"/>
    <s v="carlos.escobar@antioquia.gov.co"/>
    <s v="Protección y Conservación del Recurso Hídrico"/>
    <s v="Áreas para la protección de fuentes abastecedoras de acueductos adquiridas"/>
    <s v="Protección y conservación del recurso hidrico en el departamento de Antioquia"/>
    <s v="210021-001"/>
    <n v="34020104"/>
    <s v="Áreas protección fuentes adquiridas"/>
    <m/>
    <m/>
    <m/>
    <m/>
    <m/>
    <x v="1"/>
    <m/>
    <m/>
    <m/>
    <s v="Ana Maria Isaza Garcia"/>
    <s v="Tipo C Supervisión"/>
    <s v="Supervisión técnica, jurídica, administrativa, contable y/o financiera"/>
  </r>
  <r>
    <x v="7"/>
    <n v="77101604"/>
    <s v="Contrato Interadministrativo entre la Secretaria del Medio Ambiente del Departamento de Antioquia y el Instituto Geográfico Agustín Codazzi - IGAC para realizar los avalúos comerciales de los predios a cofinanciar entre la Secretaría del Medio Ambiente, los municipios y/o Autoridades Ambientales para la protección de fuentes abastecedoras de acueductos en municipios del Departamento de Antioquia"/>
    <s v="ENERO  "/>
    <s v="10 meses"/>
    <s v="Contratación Directa - Contratos Interadministrativos"/>
    <s v="Recursos propios"/>
    <n v="50000000"/>
    <n v="50000000"/>
    <s v="NO"/>
    <s v="N/A"/>
    <s v="CARLOS ANDRES ESCOBAR DIEZ"/>
    <s v="Profesional universitario"/>
    <s v="3838685"/>
    <s v="carlos.escobar@antioquia.gov.co"/>
    <s v="Protección y Conservación del Recurso Hídrico"/>
    <s v="Áreas para la protección de fuentes abastecedoras de acueductos adquiridas"/>
    <s v="Protección y conservación del recurso hidrico en el departamento de Antioquia"/>
    <s v="210021-001"/>
    <n v="34020104"/>
    <s v="Áreas protección fuentes adquiridas"/>
    <m/>
    <m/>
    <m/>
    <m/>
    <m/>
    <x v="1"/>
    <m/>
    <m/>
    <m/>
    <s v="Ana Maria Isaza Garcia"/>
    <s v="Tipo C Supervisión"/>
    <s v="Supervisión técnica, jurídica, administrativa, contable y/o financiera"/>
  </r>
  <r>
    <x v="7"/>
    <n v="77101703"/>
    <s v="Implementación de estrategias educativas y de participación en el Departamento de Antioquia."/>
    <s v="Febrero"/>
    <s v="10 meses"/>
    <s v="Régimen Especial - Artículo 95 Ley 489 de 1998"/>
    <s v="Recursos propios"/>
    <n v="91908971"/>
    <n v="91908971"/>
    <s v="NO"/>
    <s v="N/A"/>
    <s v="CARLOS ANDRES ESCOBAR DIEZ"/>
    <s v="Profesional universitario"/>
    <s v="3838685"/>
    <s v="carlos.escobar@antioquia.gov.co"/>
    <s v="Educación y cultura para la sostenibilidad ambiental del Departamento de Antioquia"/>
    <s v="Estrategias educativas y de participación implementadas"/>
    <s v="Implementación Proyectos educativos y de participación para la construcción de una_x000a_cultura ambiental sustentable en el departamento de Antioquia"/>
    <s v="210001-001"/>
    <n v="34020301"/>
    <s v="Estrat educat participación implemen"/>
    <m/>
    <m/>
    <m/>
    <m/>
    <m/>
    <x v="1"/>
    <m/>
    <m/>
    <m/>
    <s v="Hernan Dario Valencia Gutierrez"/>
    <s v="Tipo C Supervisión"/>
    <s v="Supervisión técnica, jurídica, administrativa, contable y/o financiera"/>
  </r>
  <r>
    <x v="7"/>
    <n v="76121501"/>
    <s v="Implementacion de las acciones contempladas en el programa “Basuras Cero”, Ordenanza 010 de 2016,"/>
    <s v="Febrero"/>
    <s v="10 meses"/>
    <s v="Régimen Especial - Artículo 95 Ley 489 de 1998"/>
    <s v="Recursos propios"/>
    <n v="200000000"/>
    <n v="200000000"/>
    <s v="NO"/>
    <s v="N/A"/>
    <s v="CARLOS ANDRES ESCOBAR DIEZ"/>
    <s v="Profesional universitario"/>
    <s v="3838685"/>
    <s v="carlos.escobar@antioquia.gov.co"/>
    <s v="Educación y cultura para la sostenibilidad ambiental del Departamento de Antioquia"/>
    <s v="Acciones contempladas en el Proyecto de Ordenanza “Basuras Cero” Implementadas"/>
    <s v="Implementación Proyectos educativos y de participación para la construcción de una_x000a_cultura ambiental sustentable en el departamento de Antioquia"/>
    <s v="210001-001"/>
    <n v="34020302"/>
    <s v="Proyecto de Ordenanza Basuras Cero"/>
    <m/>
    <m/>
    <m/>
    <m/>
    <m/>
    <x v="1"/>
    <m/>
    <m/>
    <m/>
    <s v="Jackeline Contreras Perez"/>
    <s v="Tipo C Supervisión"/>
    <s v="Supervisión técnica, jurídica, administrativa, contable y/o financiera"/>
  </r>
  <r>
    <x v="7"/>
    <n v="77101505"/>
    <s v="Realizar el monitoreo e inventario de las principales fuentes hídricas del departamento de Antioquia."/>
    <s v="Febrero"/>
    <s v="10 meses"/>
    <s v="Régimen Especial - Artículo 95 Ley 489 de 1998"/>
    <s v="Recursos propios"/>
    <n v="100000000"/>
    <n v="100000000"/>
    <s v="NO"/>
    <s v="N/A"/>
    <s v="CARLOS ANDRES ESCOBAR DIEZ"/>
    <s v="Profesional universitario"/>
    <s v="3838685"/>
    <s v="carlos.escobar@antioquia.gov.co"/>
    <s v="Protección y Conservación del Recurso Hídrico"/>
    <s v="Inventario de las principales fuentes hídricas del departamento de Antioquia monitoreadas"/>
    <s v="Protección y conservación del recurso hidrico en el departamento de Antioquia"/>
    <s v="210021-001"/>
    <n v="34020102"/>
    <s v="Monitoreo prinples fuentes hídricas "/>
    <m/>
    <m/>
    <m/>
    <m/>
    <m/>
    <x v="1"/>
    <m/>
    <m/>
    <m/>
    <s v="Laura Sofia Salinas "/>
    <s v="Tipo C Supervisión"/>
    <s v="Supervisión técnica, jurídica, administrativa, contable y/o financiera"/>
  </r>
  <r>
    <x v="7"/>
    <n v="77101604"/>
    <s v="Implementación de proyectos contemplados en los Planes de Ordenamiento y cuencas hidrográficas POMCAS. "/>
    <s v="Febrero"/>
    <s v="10 meses"/>
    <s v="Régimen Especial - Artículo 95 Ley 489 de 1998"/>
    <s v="Recursos propios"/>
    <n v="300000000"/>
    <n v="300000000"/>
    <s v="NO"/>
    <s v="N/A"/>
    <s v="CARLOS ANDRES ESCOBAR DIEZ"/>
    <s v="Profesional universitario"/>
    <s v="3838685"/>
    <s v="carlos.escobar@antioquia.gov.co"/>
    <s v="Protección y Conservación del Recurso Hídrico"/>
    <s v="Proyectos contemplados en los Planes de Ordenamiento y Manejo de Cuencas Hidrográficas (POMCAS) implementados en las 9 subregiones del Departamento"/>
    <s v="Protección y conservación del recurso hidrico en el departamento de Antioquia"/>
    <s v="210021-001"/>
    <n v="34020106"/>
    <s v="Proyectos contemplados POMCAS"/>
    <m/>
    <m/>
    <m/>
    <m/>
    <m/>
    <x v="1"/>
    <m/>
    <m/>
    <m/>
    <s v="Andres Felipe Posada Zapata"/>
    <s v="Tipo C Supervisión"/>
    <s v="Supervisión técnica, jurídica, administrativa, contable y/o financiera"/>
  </r>
  <r>
    <x v="7"/>
    <n v="77101604"/>
    <s v="Actualización del estado de los recurso hídrico en el departamento de Antioquia editado y socializado."/>
    <s v="Febrero"/>
    <s v="10 meses"/>
    <s v="Régimen Especial - Artículo 95 Ley 489 de 1998"/>
    <s v="Recursos propios"/>
    <n v="100000000"/>
    <n v="100000000"/>
    <s v="NO"/>
    <s v="N/A"/>
    <s v="CARLOS ANDRES ESCOBAR DIEZ"/>
    <s v="Profesional universitario"/>
    <s v="3838685"/>
    <s v="carlos.escobar@antioquia.gov.co"/>
    <s v="Protección y Conservación del Recurso Hídrico"/>
    <s v="Estudio de actualización del estado de los recurso hídrico en el departamento de Antioquia editado y socializado."/>
    <s v="Protección y conservación del recurso hidrico en el departamento de Antioquia"/>
    <s v="210021-001"/>
    <n v="34020103"/>
    <s v="Est actlización estado recurso hídrico "/>
    <m/>
    <m/>
    <m/>
    <m/>
    <m/>
    <x v="1"/>
    <m/>
    <m/>
    <m/>
    <s v="Andres Felipe Posada Zapata"/>
    <s v="Tipo C Supervisión"/>
    <s v="Supervisión técnica, jurídica, administrativa, contable y/o financiera"/>
  </r>
  <r>
    <x v="7"/>
    <n v="77101703"/>
    <s v="Acompañamiento a los diferentes espacios y escenarios de participación Ambiental, (CODEAN, Comité Minero Ambiental, CIFFA, CIDEA)."/>
    <s v="Febrero"/>
    <s v="10 meses"/>
    <s v="Régimen Especial - Artículo 95 Ley 489 de 1998"/>
    <s v="Recursos propios"/>
    <n v="287009543"/>
    <n v="287009543"/>
    <s v="NO"/>
    <s v="N/A"/>
    <s v="CARLOS ANDRES ESCOBAR DIEZ"/>
    <s v="Profesional universitario"/>
    <s v="3838685"/>
    <s v="carlos.escobar@antioquia.gov.co"/>
    <s v="Conservación de Ecosistemas Estratégicos"/>
    <s v="Proyectos contemplados en los Planes de Acción de los Comités que integran el CODEAM implementados"/>
    <s v="Protección y conservación de áreas de ecosistemas estratégicos, Antioquia"/>
    <s v="210022-001"/>
    <n v="34020206"/>
    <s v="Proyectos contemplados CODEAM implem"/>
    <m/>
    <m/>
    <m/>
    <m/>
    <m/>
    <x v="1"/>
    <m/>
    <m/>
    <m/>
    <s v="Diana Carolina Uribe Gutierrez"/>
    <s v="Tipo C Supervisión"/>
    <s v="Supervisión técnica, jurídica, administrativa, contable y/o financiera"/>
  </r>
  <r>
    <x v="7"/>
    <n v="77101604"/>
    <s v="Realización de proyectos contemplados en el Plan de Acción de la comisión para la prevención, mitigación y control de incendios forestales en el departamento de Antioquia "/>
    <s v="Febrero"/>
    <s v="10 meses"/>
    <s v="Régimen Especial - Artículo 95 Ley 489 de 1998"/>
    <s v="Recursos propios"/>
    <n v="30000000"/>
    <n v="30000000"/>
    <s v="NO"/>
    <s v="N/A"/>
    <s v="CARLOS ANDRES ESCOBAR DIEZ"/>
    <s v="Profesional universitario"/>
    <s v="3838685"/>
    <s v="carlos.escobar@antioquia.gov.co"/>
    <s v="Conservación de Ecosistemas Estratégicos"/>
    <s v="Proyectos contemplados en el Plan de Acción de la comisión para la prevención, mitigación y control de incendios forestales en el departamento de Antioquia implementados"/>
    <s v="Protección y conservación de áreas de ecosistemas estratégicos, Antioquia"/>
    <s v="210022-001"/>
    <n v="34020208"/>
    <s v="Proy Plan Acción comisión incen fostls "/>
    <m/>
    <m/>
    <m/>
    <m/>
    <m/>
    <x v="1"/>
    <m/>
    <m/>
    <m/>
    <s v="Jackeline Contreras Perez"/>
    <s v="Tipo C Supervisión"/>
    <s v="Supervisión técnica, jurídica, administrativa, contable y/o financiera"/>
  </r>
  <r>
    <x v="7"/>
    <n v="77101604"/>
    <s v="Actividades para el desarrollo sostenible de infraestructura, escenarios e instalaciones deportivas, recreativas y saludables que además promuevan la conservación del medio ambiente, en el municipio de Rionegro y demás entes territoriales de la subregión del oriente antioqueño, en el marco del Convenio No. 2016-CF-34-0003.  "/>
    <s v="Febrero"/>
    <s v="10 meses"/>
    <s v="Régimen Especial - Artículo 95 Ley 489 de 1998"/>
    <s v="Recursos propios"/>
    <n v="226000000"/>
    <n v="226000000"/>
    <s v="NO"/>
    <s v="N/A"/>
    <s v="CARLOS ANDRES ESCOBAR DIEZ"/>
    <s v="Profesional universitario"/>
    <s v="3838685"/>
    <s v="carlos.escobar@antioquia.gov.co"/>
    <s v="Conservación de Ecosistemas Estratégicos"/>
    <s v="Áreas de espacio público de protección ambiental recuperadas"/>
    <s v="Protección y conservación de áreas de ecosistemas estratégicos, Antioquia"/>
    <s v="210022-001"/>
    <n v="34020203"/>
    <s v="Áreas de espacio público de protección ambiental recuperadas"/>
    <m/>
    <m/>
    <m/>
    <m/>
    <m/>
    <x v="1"/>
    <m/>
    <m/>
    <m/>
    <s v="Andres Felipe Posada Zapata"/>
    <s v="Tipo C Supervisión"/>
    <s v="Supervisión técnica, jurídica, administrativa, contable y/o financiera"/>
  </r>
  <r>
    <x v="7"/>
    <n v="77101604"/>
    <s v="Diseño e implementación de Sistemas Locales de Áreas Protegidas – SILAP"/>
    <s v="Febrero"/>
    <s v="10 meses"/>
    <s v="Régimen Especial - Artículo 95 Ley 489 de 1998"/>
    <s v="Recursos propios"/>
    <n v="101908971"/>
    <n v="101908971"/>
    <s v="NO"/>
    <s v="N/A"/>
    <s v="CARLOS ANDRES ESCOBAR DIEZ"/>
    <s v="Profesional universitario"/>
    <s v="3838685"/>
    <s v="carlos.escobar@antioquia.gov.co"/>
    <s v="Conservación de Ecosistemas Estratégicos"/>
    <s v="Diseño e implementación de Sistemas Locales de Áreas Protegidas – SILAP"/>
    <s v="Protección y conservación de áreas de ecosistemas estratégicos, Antioquia"/>
    <s v="210022-001"/>
    <n v="34020202"/>
    <s v="Diseño e implementación de SILAP"/>
    <m/>
    <m/>
    <m/>
    <m/>
    <m/>
    <x v="1"/>
    <m/>
    <m/>
    <m/>
    <s v="Andres Correa Maya"/>
    <s v="Tipo C Supervisión"/>
    <s v="Supervisión técnica, jurídica, administrativa, contable y/o financiera"/>
  </r>
  <r>
    <x v="7"/>
    <n v="77111603"/>
    <s v="Realizar la restauración de areas degradadas en ecosistemas estrategicos."/>
    <s v="Febrero"/>
    <s v="10 meses"/>
    <s v="Régimen Especial - Artículo 95 Ley 489 de 1998"/>
    <s v="Recursos propios"/>
    <n v="150324385.5"/>
    <n v="150324385.5"/>
    <s v="NO"/>
    <s v="N/A"/>
    <s v="CARLOS ANDRES ESCOBAR DIEZ"/>
    <s v="Profesional universitario"/>
    <s v="3838686"/>
    <s v="carlos.escobar@antioquia.gov.co"/>
    <s v="Conservación de Ecosistemas Estratégicos"/>
    <s v="Áreas en ecosistemas estratégicos restaurada"/>
    <s v="Protección y conservación de áreas de ecosistemas estratégicos, Antioquia"/>
    <s v="210022-001"/>
    <n v="34020201"/>
    <s v="Áreas en ecosis estratégicos restaur"/>
    <m/>
    <m/>
    <m/>
    <m/>
    <m/>
    <x v="1"/>
    <m/>
    <m/>
    <m/>
    <s v="Diana Carolina Uribe Gutierrez"/>
    <s v="Tipo C Supervisión"/>
    <s v="Supervisión técnica, jurídica, administrativa, contable y/o financiera"/>
  </r>
  <r>
    <x v="7"/>
    <n v="90121500"/>
    <s v="Adquisición de tiquetes aéreos para la Secretaría del Medio Ambiente del Departamento de Antioquia."/>
    <s v="ENERO  "/>
    <s v="10 meses"/>
    <s v="Contratación Directa - Contratos Interadministrativos"/>
    <s v="Recursos propios"/>
    <n v="25000000"/>
    <n v="25000000"/>
    <s v="NO"/>
    <s v="N/A"/>
    <s v="CARLOS ANDRES ESCOBAR DIEZ"/>
    <s v="Profesional universitario"/>
    <s v="3838685"/>
    <s v="carlos.escobar@antioquia.gov.co"/>
    <m/>
    <m/>
    <m/>
    <m/>
    <m/>
    <m/>
    <m/>
    <m/>
    <m/>
    <m/>
    <m/>
    <x v="1"/>
    <m/>
    <m/>
    <m/>
    <s v="Jackeline Contreras Perez"/>
    <s v="Tipo C Supervisión"/>
    <s v="Supervisión técnica, jurídica, administrativa, contable y/o financiera"/>
  </r>
  <r>
    <x v="7"/>
    <s v="N/A"/>
    <s v="Contratación de dos servidores públicos en temporalidad  y incluye los  viáticos"/>
    <s v="ENERO  "/>
    <s v="12 meses"/>
    <s v="Entrega de CDP"/>
    <s v="Recursos propios"/>
    <n v="98091029"/>
    <n v="98091029"/>
    <s v="NO"/>
    <s v="N/A"/>
    <s v="CARLOS ANDRES ESCOBAR DIEZ"/>
    <s v="Profesional universitario"/>
    <s v="3838685"/>
    <s v="carlos.escobar@antioquia.gov.co"/>
    <s v="Conservación de Ecosistemas Estratégicos"/>
    <s v="Áreas apoyadas para declaratoria dentro del Sistema Departamental de Áreas Protegidas (SIDAP)"/>
    <s v="Protección y conservación de áreas de ecosistemas estratégicos, Antioquia"/>
    <s v="210022-001"/>
    <n v="34020205"/>
    <s v="Áreas apoyadas para declaratoria SIDAP"/>
    <m/>
    <m/>
    <m/>
    <m/>
    <m/>
    <x v="1"/>
    <m/>
    <m/>
    <m/>
    <s v="N/A"/>
    <s v="N/A"/>
    <s v="N/A"/>
  </r>
  <r>
    <x v="7"/>
    <s v="N/A"/>
    <s v="Contratación de dos servidores públicos en temporalidad  y incluye los  viáticos"/>
    <s v="ENERO  "/>
    <s v="12 meses"/>
    <s v="Entrega de CDP"/>
    <s v="Recursos propios"/>
    <n v="98091029"/>
    <n v="98091029"/>
    <s v="NO"/>
    <s v="N/A"/>
    <s v="CARLOS ANDRES ESCOBAR DIEZ"/>
    <s v="Profesional universitario"/>
    <s v="3838685"/>
    <s v="carlos.escobar@antioquia.gov.co"/>
    <s v="Conservación de Ecosistemas Estratégicos"/>
    <s v="Proyectos contemplados en los Planes de Acción de los Comités que integran el CODEAM implementados"/>
    <s v="Protección y conservación de áreas de ecosistemas estratégicos, Antioquia"/>
    <s v="210022-001"/>
    <n v="34020206"/>
    <s v="Proyectos contemplados CODEAM implem"/>
    <m/>
    <m/>
    <m/>
    <m/>
    <m/>
    <x v="1"/>
    <m/>
    <m/>
    <m/>
    <s v="N/A"/>
    <s v="N/A"/>
    <s v="N/A"/>
  </r>
  <r>
    <x v="7"/>
    <s v="N/A"/>
    <s v="Contratación de un servidor público en temporalidad y incluye los viáticos"/>
    <s v="ENERO  "/>
    <s v="12 meses"/>
    <s v="Entrega de CDP"/>
    <s v="Recursos propios"/>
    <n v="98091029"/>
    <n v="98091029"/>
    <s v="NO"/>
    <s v="N/A"/>
    <s v="CARLOS ANDRES ESCOBAR DIEZ"/>
    <s v="Profesional universitario"/>
    <s v="3838685"/>
    <s v="carlos.escobar@antioquia.gov.co"/>
    <s v="Educación y cultura para la sostenibilidad ambiental del Departamento de Antioquia"/>
    <s v="Estrategias educativas y de participación implementadas"/>
    <s v="Implementación Proyectos educativos y de participación para la construcción de una_x000a_cultura ambiental sustentable en el departamento de Antioquia"/>
    <s v="210001-001"/>
    <n v="34020301"/>
    <s v="Estrat educat participación implemen"/>
    <m/>
    <m/>
    <m/>
    <m/>
    <m/>
    <x v="1"/>
    <m/>
    <m/>
    <m/>
    <m/>
    <m/>
    <m/>
  </r>
  <r>
    <x v="7"/>
    <s v="N/A"/>
    <s v="Contratación de un practicante de excelencia, para el segundo semestre"/>
    <s v="JULIO  "/>
    <s v="6 meses"/>
    <s v="Entrega de CDP"/>
    <s v="Recursos propios"/>
    <n v="5584586"/>
    <n v="5584586"/>
    <s v="NO"/>
    <s v="N/A"/>
    <s v="CARLOS ANDRES ESCOBAR DIEZ"/>
    <s v="Profesional universitario"/>
    <s v="3838685"/>
    <s v="carlos.escobar@antioquia.gov.co"/>
    <s v="Conservación de Ecosistemas Estratégicos"/>
    <s v="Proyectos contemplados en los Planes de Acción de los Comités que integran el CODEAM implementados"/>
    <s v="Protección y conservación de áreas de ecosistemas estratégicos, Antioquia"/>
    <s v="210022-001"/>
    <n v="34020206"/>
    <s v="Proyectos contemplados CODEAM implem"/>
    <m/>
    <m/>
    <m/>
    <m/>
    <m/>
    <x v="1"/>
    <m/>
    <m/>
    <m/>
    <s v="N/A"/>
    <s v="N/A"/>
    <s v="N/A"/>
  </r>
  <r>
    <x v="7"/>
    <s v="N/A"/>
    <s v="Central de medios y Operador logístico"/>
    <s v="ENERO  "/>
    <s v="10 meses"/>
    <s v="Entrega de CDP"/>
    <s v="Recursos propios"/>
    <n v="100000000"/>
    <n v="100000000"/>
    <s v="NO"/>
    <s v="N/A"/>
    <s v="CARLOS ANDRES ESCOBAR DIEZ"/>
    <s v="Profesional universitario"/>
    <s v="3838685"/>
    <s v="carlos.escobar@antioquia.gov.co"/>
    <s v="Educación y cultura para la sostenibilidad ambiental del Departamento de Antioquia"/>
    <s v="Estrategias educativas y de participación implementadas"/>
    <s v="Implementación Proyectos educativos y de participación para la construcción de una_x000a_cultura ambiental sustentable en el departamento de Antioquia"/>
    <s v="210001-001"/>
    <n v="34020301"/>
    <s v="Estrat educat participación implemen"/>
    <m/>
    <m/>
    <m/>
    <m/>
    <m/>
    <x v="1"/>
    <m/>
    <m/>
    <m/>
    <s v="N/A"/>
    <s v="N/A"/>
    <s v="N/A"/>
  </r>
  <r>
    <x v="7"/>
    <s v="N/A"/>
    <s v="Adquisición de un portátil, incluye  licencia office standard, antivirus, más IVA."/>
    <s v="ENERO  "/>
    <s v="10 meses"/>
    <s v="Entrega de CDP"/>
    <s v="Recursos propios"/>
    <n v="6690457"/>
    <n v="6690457"/>
    <s v="NO"/>
    <s v="N/A"/>
    <s v="CARLOS ANDRES ESCOBAR DIEZ"/>
    <s v="Profesional universitario"/>
    <s v="3838685"/>
    <s v="carlos.escobar@antioquia.gov.co"/>
    <s v="Conservación de Ecosistemas Estratégicos"/>
    <s v="Proyectos contemplados en los Planes de Acción de los Comités que integran el CODEAM implementados"/>
    <s v="Protección y conservación de áreas de ecosistemas estratégicos, Antioquia"/>
    <s v="210022-001"/>
    <n v="34020206"/>
    <s v="Proyectos contemplados CODEAM implem"/>
    <m/>
    <m/>
    <m/>
    <m/>
    <m/>
    <x v="1"/>
    <m/>
    <m/>
    <m/>
    <s v="N/A"/>
    <s v="N/A"/>
    <s v="N/A"/>
  </r>
  <r>
    <x v="7"/>
    <s v="N/A"/>
    <s v="Adquisición de un video bean"/>
    <s v="ENERO  "/>
    <s v="10 meses"/>
    <s v="Entrega de CDP"/>
    <s v="Recursos propios"/>
    <n v="3500000"/>
    <n v="3500000"/>
    <s v="NO"/>
    <s v="N/A"/>
    <s v="CARLOS ANDRES ESCOBAR DIEZ"/>
    <s v="Profesional universitario"/>
    <s v="3838685"/>
    <s v="carlos.escobar@antioquia.gov.co"/>
    <s v="Conservación de Ecosistemas Estratégicos"/>
    <s v="Proyectos contemplados en los Planes de Acción de los Comités que integran el CODEAM implementados"/>
    <s v="Protección y conservación de áreas de ecosistemas estratégicos, Antioquia"/>
    <s v="210022-001"/>
    <n v="34020206"/>
    <s v="Proyectos contemplados CODEAM implem"/>
    <m/>
    <m/>
    <m/>
    <m/>
    <m/>
    <x v="1"/>
    <m/>
    <m/>
    <m/>
    <s v="N/A"/>
    <s v="N/A"/>
    <s v="N/A"/>
  </r>
  <r>
    <x v="7"/>
    <s v="N/A"/>
    <s v="Adquisición de cámara fotográfica"/>
    <s v="ENERO  "/>
    <s v="10 meses"/>
    <s v="Entrega de CDP"/>
    <s v="Recursos propios"/>
    <n v="2800000"/>
    <n v="2800000"/>
    <s v="NO"/>
    <s v="N/A"/>
    <s v="CARLOS ANDRES ESCOBAR DIEZ"/>
    <s v="Profesional universitario"/>
    <s v="3838685"/>
    <s v="carlos.escobar@antioquia.gov.co"/>
    <s v="Conservación de Ecosistemas Estratégicos"/>
    <s v="Proyectos contemplados en los Planes de Acción de los Comités que integran el CODEAM implementados"/>
    <s v="Protección y conservación de áreas de ecosistemas estratégicos, Antioquia"/>
    <s v="210022-001"/>
    <n v="34020206"/>
    <s v="Proyectos contemplados CODEAM implem"/>
    <m/>
    <m/>
    <m/>
    <m/>
    <m/>
    <x v="1"/>
    <m/>
    <m/>
    <m/>
    <s v="N/A"/>
    <s v="N/A"/>
    <s v="N/A"/>
  </r>
  <r>
    <x v="8"/>
    <n v="93141501"/>
    <s v="Realizar la segunda fase de la estrategia de transversalización del enfoque de género en el Departamento de Antioquia que garantice la intervención integral con énfasis psicosocial de las Mujeres a través de la implementación de los programas del plan de desarrollo: &quot;Mujeres Pensando en Grande&quot;."/>
    <s v="Febrero"/>
    <s v="8 meses"/>
    <s v="Contratación Directa - Contratos Interadministrativos"/>
    <s v="Recursos propios"/>
    <n v="1416222525"/>
    <n v="1416222525"/>
    <s v="NO"/>
    <s v="N/A"/>
    <s v="Carolina Perez"/>
    <s v="Directora fortalecimiento Institucional"/>
    <s v="3838602"/>
    <s v="ana.perez@antioquia.gov.co"/>
    <s v="Transversalidad con hechos"/>
    <s v="Red de transversalidad de la Secretaría de las Mujeres de Antioquia conformada y operando, Gestión de proyectos en las dependencias de la Gobernación de Antioquia dirigidos a las mujeres, Observatorio de Asuntos de Mujer y Género fortalecido,Jornadas de salud pública y derechos sexuales y reproductivos para las mujeres, Campaña de salud mental y autocuidado para las mujeres, Cursos de formación en equidad de género a personal de la Gobernación de Antioquia, Implementación de políticas públicas y plan de igualdad de oportunidades para las mujeres, a nivel local "/>
    <s v="IMPLEMENTACION  TRANSVERSALIDAD CON HECHOS"/>
    <s v="07-0065"/>
    <s v="Red de transversalidad de la Secretaría de las Mujeres de Antioquia conformada y operando, Gestión de proyectos en las dependencias de la Gobernación de Antioquia dirigidos a las mujeres, Observatorio de Asuntos de Mujer y Género fortalecido,Jornadas de salud pública y derechos sexuales y reproductivos para las mujeres, Campaña de salud mental y autocuidado para las mujeres, Cursos de formación en equidad de género a personal de la Gobernación de Antioquia, Implementación de políticas públicas y plan de igualdad de oportunidades para las mujeres, a nivel local "/>
    <s v="Acciones de Transversdalidad con hechos, educando en igualdad, seguridad económica, seguridad pública, mujeres asociadas."/>
    <n v="6308"/>
    <n v="16012"/>
    <m/>
    <m/>
    <m/>
    <x v="1"/>
    <s v="ESE Hospital Mental de Antioquia,"/>
    <s v="En etapa precontractual"/>
    <s v="Para la Secretaría de las Mujeres, es fundamental contratar con la ESE Hospital Mental de Antioquia,  que garantice la contratación de profesionales con experiencia y conocimiento en intervenciones psicosociales, capaces de diseñar, ejecutar o evaluar programas que favorezcan cambios de actitud en la sociedad con respecto a los factores que dificultan la integración y desarrollo de las mujeres como grupo poblacional diferencial, así como en el trabajo  con mujeres victimas de la violencia"/>
    <s v="Coordinadora:  Ana Carolina Perez- Apoya Nora Eugenia Echeverri"/>
    <s v="Tipo B2: Supervisión Colegiada"/>
    <s v="Supervision colegiada, quienes haran el segumiento técnico, jurídico, contable y financiero. El seguimiento administrativo correponderá a la servidora pública que hace las veces de coordinadora."/>
  </r>
  <r>
    <x v="8"/>
    <n v="93141501"/>
    <s v="Implementar acciones afirmativas para la permanencia de las mujeres adultas matriculadas en el programa la Escuela Busca la Mujer Adulta (41 municipios)"/>
    <s v="MARZO  "/>
    <s v="10 meses"/>
    <s v="Régimen Especial - Artículo 95 Ley 489 de 1998"/>
    <s v="Recursos propios"/>
    <n v="400000000"/>
    <n v="400000000"/>
    <s v="NO"/>
    <s v="N/A"/>
    <s v="Clara Lia Ortiz "/>
    <s v="Directora de Desarrollo Humano"/>
    <s v="3835014"/>
    <s v="clara.ortiz@antioquia.gov.co"/>
    <s v="Educando en igualdad de género"/>
    <s v="Municipios que implementan “La Escuela Busca a la Mujer Adulta&quot; "/>
    <s v="IMPLEMENTACION  EDUCANDO EN IGUAL"/>
    <s v="07-0071"/>
    <s v="Municipios que implementan “La Escuela Busca a la Mujer Adulta&quot;  "/>
    <s v="Implementación del Programa &quot;La escuela busca la mujer adulta&quot; en 41 municipios de Antioquia "/>
    <m/>
    <n v="15586"/>
    <m/>
    <m/>
    <m/>
    <x v="1"/>
    <m/>
    <s v="Sin iniciar etapa precontractual"/>
    <s v="Convenio Interadministrativo entre la Gobernación de Antioquia - Secretaria de las Mujeres y los municipios donde se implementará el proyecto la Escuela Busca la Mujer Adulta, mediante la implementación de acciones afirmativas, tales como: alimentación, transporte y/o cuidado de sus hijos e hijas menores de 6 años mientras las mujeres asisten a las actividades formativas en la institución educativa que el municipio se compromete a mantener en optimas condiciones, así mismo el alcalde designará un enlace, quien verificará el cumplimiento de los compromisos adquiridos con la Secretaría de las Mujeres. "/>
    <s v="Maria Consuelo Mesa"/>
    <s v="Tipo C:  Supervisión"/>
    <s v="Realizar seguimiento tecnico, Administrativa, contable,financiera,  y jurídico"/>
  </r>
  <r>
    <x v="8"/>
    <n v="93141501"/>
    <s v="Realizar la Segunda Fase del Concurso Departamental Mujeres Emprendedoras"/>
    <s v="MARZO  "/>
    <s v="10 meses"/>
    <s v="Régimen Especial - Artículo 95 Ley 489 de 1998"/>
    <s v="Recursos propios"/>
    <n v="800000000"/>
    <n v="800000000"/>
    <s v="NO"/>
    <s v="N/A"/>
    <s v="Clara Lia Ortiz "/>
    <s v="Directora de Desarrollo Humano"/>
    <s v="3835014"/>
    <s v="clara.ortiz@antioquia.gov.co"/>
    <s v="Seguridad económica de las mujeres"/>
    <s v="Concurso Departamental &quot;mujeres emprendedoras&quot; realizado"/>
    <s v="IMPLEMENTACION SEGURIDAD ECONOMICA"/>
    <s v="07-0070"/>
    <s v="Concurso Departamental &quot;mujeres emprendedoras, Red Departamental de Mujeres Empresarias conformada y operando"/>
    <s v="Concurso Departamental &quot;mujeres emprendedoras"/>
    <m/>
    <n v="16365"/>
    <m/>
    <m/>
    <m/>
    <x v="1"/>
    <s v="Universidad de Antioquia"/>
    <s v="Sin iniciar etapa precontractual"/>
    <s v="Para cumplir los propósitos del concurso se requiere asociarse con una entidad que cuente con la trayectoria y experiencia en temas de gestión de proyectos públicos y en temas de emprendimiento y con reconocimientos en este aspecto, que tenga la capacidades para desarrollar las actividades y los productos relacionados con el Concurso Mujeres Emprendedoras por lo cual surge el Parque del Emprendimiento-Dependencia adscrita a la Vicerrectoría de Extensión de la Universidad de Antioquia, este programa cuenta con 10 años de experiencia en el desarrollo de proyectos públicos y privados dirigidos a la promoción de la cultura emprendedora y el fortalecimiento empresarial y en los últimos años con actividades para promover el emprendimiento femenino en particular. El aporte por parte de la UdeA será igual o superior al 20% del convenio."/>
    <s v="Clara Lia Ortiz. Apoya Monica Matta"/>
    <s v="Tipo C:  Supervisión"/>
    <s v="Realizar seguimiento tecnico, Administrativa, contable,financiera,  y jurídico"/>
  </r>
  <r>
    <x v="8"/>
    <n v="93141501"/>
    <s v="Fortalecer las Granjas para seguridad alimentaria económica de las mujeres rurales  y Área Metropolitana"/>
    <s v="MARZO  "/>
    <s v="9 meses"/>
    <s v="Régimen Especial - Artículo 95 Ley 489 de 1998"/>
    <s v="Recursos propios"/>
    <n v="250000000"/>
    <n v="250000000"/>
    <s v="NO"/>
    <s v="N/A"/>
    <s v="Clara Lia Ortiz "/>
    <s v="Directora de Desarrollo Humano"/>
    <s v="3835014"/>
    <s v="clara.ortiz@antioquia.gov.co"/>
    <s v="Seguridad económica de las mujeres"/>
    <s v="Granjas para la seguridad alimentaria y económica de las mujeres rurales –“SIEMBRA”"/>
    <s v="IMPLEMENTACION SEGURIDAD ECONOMICA"/>
    <s v="07-0070"/>
    <s v="Granjas para la seguridad alimentaria y económica de las mujeres rurales –“SIEMBRA”"/>
    <s v="Implementación y seguimiento a las granjas"/>
    <m/>
    <n v="16367"/>
    <m/>
    <m/>
    <m/>
    <x v="1"/>
    <s v="Area Metropolitana"/>
    <s v="Sin iniciar etapa precontractual"/>
    <s v="Este será un convenio interadminsitrativo de asociación con el Area Metropolitana, quién realizará un aporte igual o superior al 20% del convenio. Será un convenio en donde estará el Area Metropolitana, MANÁ, Agricultura y la Secretaría de las Mujeres de Antioquia. El area Metropolitana es el socio idoneo junto con las secretarias ya mencionadas porque el AREA cuenta con el plan ALDEA y la Alianza por el Buen Vivir."/>
    <s v="Clara Lia Ortiz"/>
    <s v="Tipo C:  Supervisión"/>
    <s v="Realizar seguimiento tecnico, Administrativa, contable,financiera,  y jurídico"/>
  </r>
  <r>
    <x v="8"/>
    <n v="93141501"/>
    <s v="Realizar Cursos de formación subregional para mujeres con aspiraciones y encargos de elección popular"/>
    <s v="ABRIL  "/>
    <s v="8 meses"/>
    <s v="Régimen Especial - Artículo 95 Ley 489 de 1998"/>
    <s v="Recursos propios"/>
    <n v="377225640"/>
    <n v="377225640"/>
    <s v="NO"/>
    <s v="N/A"/>
    <s v="Clara Lia Ortiz "/>
    <s v="Directora de Desarrollo Humano"/>
    <s v="3835014"/>
    <s v="clara.ortiz@antioquia.gov.co"/>
    <s v="Mujeres políticas “Antioquia Piensa en Grande”"/>
    <s v="Cursos de formación subregionales para mujeres con aspiraciones y en cargos de elección popular dictados"/>
    <s v="IMPLEMENTACION MUJERES POLITCIAS"/>
    <s v="07-0072"/>
    <s v="Encuentros de formación en equidad de género para autoridades locales realizados"/>
    <s v="Encuentros de formación "/>
    <m/>
    <n v="16370"/>
    <m/>
    <m/>
    <m/>
    <x v="1"/>
    <s v="Universidad de Antioquia"/>
    <s v="Sin iniciar etapa precontractual"/>
    <s v="Convenio de asociación con la UdeA, quien aportará el 20% del valor total del convenio, se justifica dicho convenio con al UdeA ya que dicha institución Universitaria es la unica que cuenta con una escuela de politicas públicas con enfoque de género, situación indispensable para la formación en politica para las mujeres que aspiran a cargos de elección popular en el departamento de Antioquia "/>
    <s v="Julian Giraldo y Adriana Maria Cardona "/>
    <s v="Tipo B2: Supervisión Colegiada"/>
    <s v="Supervision colegiada, quienes haran el segumiento técnico, jurídico, contable y financiero. El seguimiento administrativo correponderá a la servidora pública que hace las veces de coordinadora."/>
  </r>
  <r>
    <x v="8"/>
    <n v="93141501"/>
    <s v="Jornadas subregionales para atencion integral a mujeres en el marco del conflicto armado"/>
    <s v="MARZO  "/>
    <s v="8 meses"/>
    <s v="Régimen Especial - Organismos Internacionales"/>
    <s v="Recursos propios"/>
    <n v="90000000"/>
    <n v="90000000"/>
    <s v="NO"/>
    <s v="N/A"/>
    <s v="Clara Lia Ortiz "/>
    <s v="Directora de Desarrollo Humano"/>
    <s v="3835014"/>
    <s v="clara.ortiz@antioquia.gov.co"/>
    <s v="Seguridad pública para las mujeres"/>
    <s v="Cursos de formación a mujeres en sus derechos y en equidad de género realizados, Cursos de formación a mujeres en sus derechos y en equidad de género realizados"/>
    <s v="IMPLEMETNACION SEGURIDAD PUBLICA"/>
    <s v="07-0070"/>
    <s v="Diplomado en género, justicia, posconflicto y paz dictado, Talleres de formación en equidad de género a mujeres privadas de la libertad"/>
    <s v="Talleres Diplomados en género, justicia y posconflicto"/>
    <m/>
    <n v="16371"/>
    <m/>
    <m/>
    <m/>
    <x v="1"/>
    <m/>
    <s v="Sin iniciar etapa precontractual"/>
    <s v="Este será un convenio de Cooperación Internacional con el Fondo para el Apoyo a Organizaciones de la Sociedad Civil Colombiana - FOS.   Las Embajadas de Suecia y Noruega son las dueñas del fondo multi-donante, creado con el propósito de financiar y fortalecer a la sociedad civil colombiana. Este convenio de cooperación no se regirá por la Ley 80 de 1993, pero si por el régimen de contratación aplicable a los organismos internacionales establecido en el artículo 20 de la Ley 1150 de 2007, ya que FOSCOL dará un aporte de más de 50% de los recursos para el convenio que busca realizar una atención integral a mujeres en el marco del conflicto armado"/>
    <s v="Clara Lia Ortiz"/>
    <s v="Tipo C:  Supervisión"/>
    <s v="Realizar seguimiento tecnico, Administrativa, contable,financiera,  y jurídico"/>
  </r>
  <r>
    <x v="8"/>
    <n v="93141501"/>
    <s v="Prestación de servicios de un operador logístico para la organización, administración, ejeución y demas acciones logísticas necesarias para la realización de los eventos programados por la Secretaría de las Mujeres  "/>
    <s v="Febrero"/>
    <s v="11 meses"/>
    <s v="Contratación Directa - Contratos Interadministrativos"/>
    <s v="Recursos propios"/>
    <n v="170000000"/>
    <n v="170000000"/>
    <s v="NO"/>
    <s v="N/A"/>
    <s v="Carolina Perez"/>
    <s v="Directora fortalecimiento Institucional"/>
    <s v="3838602"/>
    <s v="ana.perez@antioquia.gov.co"/>
    <s v="Transversalidad con hechos"/>
    <s v="Campaña comunicacional &quot;Mujeres Antioquia Piensa en Grande&quot;"/>
    <s v="IMPLEMENTACION TRANSVERSALIDAD CON HECHOS"/>
    <s v="07-0065"/>
    <s v="Campañas de comunicación pública"/>
    <s v="Operación logística"/>
    <m/>
    <n v="16128"/>
    <m/>
    <m/>
    <m/>
    <x v="1"/>
    <m/>
    <s v="Sin iniciar etapa precontractual"/>
    <s v="Lo realiza la Gerencia de Comunicaiones"/>
    <s v="Juan fernando Arenas"/>
    <s v="Tipo C:  Supervisión"/>
    <s v="Realizar seguimiento tecnico, Administrativa, contable,financiera,  y jurídico"/>
  </r>
  <r>
    <x v="8"/>
    <n v="93141501"/>
    <s v="Contrato interadministrativo para la promoción, creación elaboración desarrollo y conceptualización de la campaña, estrategia y necesidades comunicacionales de la Secretaría de las Mujeres de Antioquia."/>
    <s v="MARZO  "/>
    <s v="10 meses"/>
    <s v="Contratación Directa - Contratos Interadministrativos"/>
    <s v="Recursos propios"/>
    <n v="480000000"/>
    <n v="480000000"/>
    <s v="NO"/>
    <s v="N/A"/>
    <s v="Carolina Perez"/>
    <s v="Directora fortalecimiento Institucional"/>
    <s v="3838602"/>
    <s v="ana.perez@antioquia.gov.co"/>
    <s v="Transversalidad con hechos"/>
    <s v="Campaña comunicacional &quot;Mujeres Antioquia Piensa en Grande&quot;"/>
    <s v="IMPLEMENTACION TRANSVERSALIDAD CON HECHOS"/>
    <s v="07-0065"/>
    <s v="Campañas de comunicación pública"/>
    <s v="Campaña comunicacional Mujeres Pensando en grande"/>
    <m/>
    <n v="16127"/>
    <m/>
    <m/>
    <m/>
    <x v="1"/>
    <m/>
    <s v="Sin iniciar etapa precontractual"/>
    <s v="Lo realiza la Gerencia de Comunicaiones"/>
    <s v="Juan fernando Arenas"/>
    <s v="Tipo C:  Supervisión"/>
    <s v="Realizar seguimiento tecnico, Administrativa, contable,financiera,  y jurídico"/>
  </r>
  <r>
    <x v="8"/>
    <n v="93141501"/>
    <s v="Servicio transporte terrestre para funcionarios"/>
    <s v="Febrero"/>
    <s v="11 meses"/>
    <s v="Licitación Pública"/>
    <s v="Recursos propios"/>
    <n v="57821675"/>
    <n v="57821675"/>
    <s v="NO"/>
    <s v="N/A"/>
    <s v="Clara Lia Ortiz "/>
    <s v="Directora de Desarrollo Humano"/>
    <s v="3835014"/>
    <s v="clara.ortiz@antioquia.gov.co"/>
    <s v="Transversalidad con hechos"/>
    <s v="Jornadas de salud pública y derechos sexuales y reproductivos para las mujeres, seminarios, talleres lúdico pedagpogicas"/>
    <s v="IMPLEMENTACION TRANSVERSALIDAD CON HECHOS"/>
    <s v="07-0065"/>
    <s v="Jornadas, talleres y activiades lúdico pedagógicas en los municipios"/>
    <s v="Jornadas"/>
    <m/>
    <n v="15597"/>
    <m/>
    <m/>
    <m/>
    <x v="1"/>
    <m/>
    <s v="En etapa precontractual"/>
    <s v="Lo realiza la Secretaria General"/>
    <s v="Maria Mercedes Ortega"/>
    <s v="Tipo C:  Supervisión"/>
    <s v="Realizar seguimiento tecnico, Administrativa, contable,financiera,  y jurídico"/>
  </r>
  <r>
    <x v="8"/>
    <n v="93141501"/>
    <s v="Designar estudiantes de las universidades públicas y privadas para la realización de la práctica académica con el fin de brindar apoyo a la gestión del Departamento de Antioquia y sus regiones durante el primer semestre de 2017"/>
    <s v="Febrero"/>
    <s v="5 meses"/>
    <s v="Contratación Directa - Contratos Interadministrativos"/>
    <s v="Recursos propios"/>
    <n v="38730160"/>
    <n v="38730160"/>
    <s v="NO"/>
    <s v="N/A"/>
    <s v="Clara Lia Ortiz "/>
    <s v="Directora de Desarrollo Humano"/>
    <s v="3835014"/>
    <s v="clara.ortiz@antioquia.gov.co"/>
    <s v="Transversalidad con hechos"/>
    <s v="Apoyo profesional activiades propias "/>
    <s v="IMPLEMENTACION TRANSVERSALIDAD CON HECHOS"/>
    <s v="07-0065"/>
    <s v="Apoyo profesional"/>
    <s v="Estudiantes de práctica de excelencia"/>
    <m/>
    <n v="16020"/>
    <m/>
    <m/>
    <m/>
    <x v="1"/>
    <m/>
    <s v="En etapa precontractual"/>
    <s v="Lo realiza la Secretaria de Gestion Humana"/>
    <s v="Lyliana María Ramírez "/>
    <s v="Tipo C:  Supervisión"/>
    <s v="Realizar seguimiento tecnico, Administrativa, contable,financiera,  y jurídico"/>
  </r>
  <r>
    <x v="8"/>
    <n v="78111500"/>
    <s v="Adquisicion tiquetes aereos"/>
    <s v="Febrero"/>
    <s v="11 meses"/>
    <s v="Contratación Directa - Contratos Interadministrativos"/>
    <s v="Recursos propios"/>
    <n v="40000000"/>
    <n v="40000000"/>
    <s v="NO"/>
    <s v="N/A"/>
    <s v="Clara Lia Ortiz "/>
    <s v="Directora de Desarrollo Humano"/>
    <s v="3835014"/>
    <s v="clara.ortiz@antioquia.gov.co"/>
    <s v="Transversalidad con hechos"/>
    <s v="Funcionamiento"/>
    <s v="GASTOS DE VIAJE"/>
    <n v="2222"/>
    <s v="Funcionamiento"/>
    <s v="Reconocimiento transporte aéreo "/>
    <m/>
    <n v="15583"/>
    <m/>
    <m/>
    <m/>
    <x v="1"/>
    <m/>
    <s v="En etapa precontractual"/>
    <s v="Lo realiza la Secretaria General"/>
    <s v="Maria Mercedes Ortega"/>
    <s v="Tipo C:  Supervisión"/>
    <s v="Realizar seguimiento tecnico, Administrativa, contable,financiera,  y jurídico"/>
  </r>
  <r>
    <x v="8"/>
    <n v="93141501"/>
    <s v="Elaboración del Plan Departamental de Mujeres Propietarias"/>
    <s v="Febrero"/>
    <s v="11 meses"/>
    <s v="Régimen Especial - Artículo 95 Ley 489 de 1998"/>
    <s v="Recursos propios"/>
    <n v="50000000"/>
    <n v="50000000"/>
    <s v="NO"/>
    <s v="N/A"/>
    <s v="Clara Lia Ortiz "/>
    <s v="Directora de Desarrollo Humano"/>
    <s v="3835014"/>
    <s v="clara.ortiz@antioquia.gov.co"/>
    <s v="Seguridad económica de las mujeres"/>
    <s v="Plan Departamental &quot;mujeres rurales propietarias&quot; diseñado"/>
    <s v="IMPLEMENTACION SEGURIDAD ECONOMICA"/>
    <s v="07-0070"/>
    <s v="Plan Departamental &quot;mujeres rurales propietarias&quot; "/>
    <s v="Jornadas de socialización con muejres propietarias"/>
    <m/>
    <n v="16379"/>
    <m/>
    <m/>
    <m/>
    <x v="1"/>
    <m/>
    <s v="Sin iniciar etapa precontractual"/>
    <m/>
    <s v="Clara Lía Ortiz Bustamante"/>
    <s v="Tipo C:  Supervisión"/>
    <s v="Realizar seguimiento tecnico, Administrativa, contable,financiera,  y jurídico"/>
  </r>
  <r>
    <x v="8"/>
    <n v="93141501"/>
    <s v="Campaña de investigación, búsqueda y promoción de mujeres escritoras de Antioquia"/>
    <s v="Febrero"/>
    <s v="11 meses"/>
    <s v="Régimen Especial - Artículo 95 Ley 489 de 1998"/>
    <s v="Recursos propios"/>
    <n v="70000000"/>
    <n v="70000000"/>
    <s v="NO"/>
    <s v="N/A"/>
    <s v="Carolina Perez"/>
    <s v="Directora fortalecimiento Institucional"/>
    <s v="3838602"/>
    <s v="ana.perez@antioquia.gov.co"/>
    <s v="Educando en igualdad de género"/>
    <s v="Campaña de investigación, búsqueda y promoción de mujeres escritoras de Antioquia"/>
    <s v="IMPLEMENTACION EDUCANDO EN IGUALDAD"/>
    <s v="07-0071"/>
    <s v="Campaña de investigación, búsqueda y promoción de mujeres escritoras de Antioquia"/>
    <s v="Convocatorias y busqueda en antioquia de muejres escritoras"/>
    <m/>
    <n v="16380"/>
    <m/>
    <m/>
    <m/>
    <x v="1"/>
    <m/>
    <s v="Sin iniciar etapa precontractual"/>
    <s v="Se realizará un convenio de asociación en el que participarán: el IDEA, Instituto de Cultura y Patrimonio de Antioquia y la Secretaría de las Mujeres, el aporte mínimo que dará cada uno de los asociados será del 20% del valor total del convenio con el que se pretende realizar una Campaña de investigación, búsqueda y promoción de mujeres escritoras de Antioquia: La campaña tiene como objetivo buscar y conocer las escritoras antioqueñas desde hace 200 años, a través de una investigación con publicación para promover su producción literaria"/>
    <s v="Juan fernando Arenas"/>
    <s v="Tipo C:  Supervisión"/>
    <s v="Realizar seguimiento tecnico, Administrativa, contable,financiera,  y jurídico"/>
  </r>
  <r>
    <x v="9"/>
    <n v="80100000"/>
    <s v="Fortalecimiento productivo y agroindustrial para Consejos Comunitarios del Departamento de Antioquia."/>
    <s v="Febrero"/>
    <s v="10 meses"/>
    <s v="Contratación Directa - Contratos Interadministrativos"/>
    <s v="Recursos propios"/>
    <n v="94415414"/>
    <n v="0"/>
    <s v="NO"/>
    <s v="N/A"/>
    <s v="LILIANA MARIA PEREZ BUSTAMANTE"/>
    <s v="LOGÍSTICO"/>
    <s v="3839566"/>
    <s v="liliana.perez@antioquia.gov.co"/>
    <s v="Coalición de Municipios Afroantioqueños"/>
    <s v="Programas implementados de transformación del campo y crecimiento verde impulsados en los consejos comunitarios con titulación de tierra."/>
    <s v="Programas implementados de transformación del campo y crecimiento verde impulsados en los consejos comunitarios con titulación de tierra."/>
    <s v="070049"/>
    <s v="Programas implementados de transformación del campo y crecimiento verde impulsados en los consejos comunitarios con titulación de tierra."/>
    <s v="Programas implementados de transformación del campo y crecimiento verde impulsados en los consejos comunitarios con titulación de tierra."/>
    <m/>
    <m/>
    <m/>
    <m/>
    <m/>
    <x v="1"/>
    <m/>
    <m/>
    <m/>
    <s v="Maria E. Palacio Giraldo"/>
    <s v="Tipo C:  Supervisión"/>
    <s v="Tecnica, Administrativa, Financiera, Legal y contable"/>
  </r>
  <r>
    <x v="9"/>
    <n v="80100000"/>
    <s v="Practicante de excelencia para la Gerencia de Negritudes._x000a_(La gerencia gestiona CDP y lo entrega a la Secretaría de Gestión Humana -Dirección de Desarrollo Organizacional para ser incluído en el presupuesto que conforme el proceso contractual del mismo objeto.)"/>
    <s v="Febrero"/>
    <s v="5 meses"/>
    <s v="Otro Tipo de Contrato"/>
    <s v="Recursos propios"/>
    <n v="5532880"/>
    <n v="0"/>
    <s v="NO"/>
    <s v="N/A"/>
    <s v="LILIANA MARIA PEREZ BUSTAMANTE"/>
    <s v="LOGÍSTICO"/>
    <s v="3839566"/>
    <s v="liliana.perez@antioquia.gov.co"/>
    <s v="Coalición de Municipios Afroantioqueños"/>
    <s v="Programas implementados de transformación del campo y crecimiento verde impulsados en los consejos comunitarios con titulación de tierra."/>
    <s v="Programas implementados de transformación del campo y crecimiento verde impulsados en los consejos comunitarios con titulación de tierra."/>
    <s v="070049"/>
    <s v="Programas implementados de transformación del campo y crecimiento verde impulsados en los consejos comunitarios con titulación de tierra."/>
    <s v="Programas implementados de transformación del campo y crecimiento verde impulsados en los consejos comunitarios con titulación de tierra."/>
    <m/>
    <m/>
    <m/>
    <m/>
    <m/>
    <x v="1"/>
    <m/>
    <m/>
    <m/>
    <s v="Maria E. Palacio Giraldo"/>
    <s v="Tipo C:  Supervisión"/>
    <s v="Tecnica, Administrativa, Financiera, Legal y contable"/>
  </r>
  <r>
    <x v="9"/>
    <n v="80100000"/>
    <s v="Apoyo a los procesos para la elaboración de Planes de Etnodesarrollo para Consejos Comunitarios y Organzaciones de Base."/>
    <s v="Febrero"/>
    <s v="10 meses"/>
    <s v="Régimen Especial - Decreto 092 de 2017"/>
    <s v="Recursos propios"/>
    <n v="99000000"/>
    <n v="0"/>
    <s v="NO"/>
    <s v="N/A"/>
    <s v="LILIANA MARIA PEREZ BUSTAMANTE"/>
    <s v="LOGÍSTICO"/>
    <s v="3839566"/>
    <s v="liliana.perez@antioquia.gov.co"/>
    <s v="Coalición de Municipios Afroantioqueños"/>
    <s v="Planes de Etnodesarrollo de Consejos comunitarios de Antioquia apoyados en su formulación."/>
    <s v="Planes de Etnodesarrollo de Consejos comunitarios de Antioquia apoyados en su formulación."/>
    <s v="070049"/>
    <s v="Planes de Etnodesarrollo de Consejos comunitarios de Antioquia apoyados en su formulación."/>
    <s v="Planes de Etnodesarrollo de Consejos comunitarios de Antioquia apoyados en su formulación."/>
    <m/>
    <m/>
    <m/>
    <m/>
    <m/>
    <x v="1"/>
    <m/>
    <m/>
    <m/>
    <s v="Juliana Camila  Marín Meneces"/>
    <s v="Tipo C:  Supervisión"/>
    <s v="Tecnica, Administrativa, Financiera, Legal y contable"/>
  </r>
  <r>
    <x v="9"/>
    <n v="80101500"/>
    <s v="Acompañamiento técnico, social, ambiental y legal para la formulación e implementación de proyectos productivos para beneficio de Consejos Comunitarios, Organizaciones de Base y Comunidad en General."/>
    <s v="Febrero"/>
    <s v="10 meses"/>
    <s v="Concurso de Méritos"/>
    <s v="Recursos propios"/>
    <n v="45000000"/>
    <n v="0"/>
    <s v="NO"/>
    <s v="N/A"/>
    <s v="LILIANA MARIA PEREZ BUSTAMANTE"/>
    <s v="LOGÍSTICO"/>
    <s v="3839566"/>
    <s v="liliana.perez@antioquia.gov.co"/>
    <s v="Coalición de Municipios Afroantioqueños"/>
    <s v="Consejos comunitarios y organizaciones de base apoyados en asesoría y asistencia técnica en la formulación proyectos de cooperación en el marco del decenio internacional de los pueblos afrodescendientes."/>
    <s v="Consejos comunitarios y organizaciones de base apoyados en asesoría y asistencia técnica en la formulación proyectos de cooperación en el marco del decenio internacional de los pueblos afrodescendientes."/>
    <s v="070049"/>
    <s v="Consejos comunitarios y organizaciones de base apoyados en asesoría y asistencia técnica en la formulación proyectos de cooperación en el marco del decenio internacional de los pueblos afrodescendientes."/>
    <s v="Consejos comunitarios y organizaciones de base apoyados en asesoría y asistencia técnica en la formulación proyectos de cooperación en el marco del decenio internacional de los pueblos afrodescendientes."/>
    <m/>
    <m/>
    <m/>
    <m/>
    <m/>
    <x v="1"/>
    <m/>
    <m/>
    <m/>
    <s v="Astrid Elena Echavarria Meneses"/>
    <s v="Tipo C:  Supervisión"/>
    <s v="Tecnica, Administrativa, Financiera, Legal y contable"/>
  </r>
  <r>
    <x v="9"/>
    <n v="80100000"/>
    <s v="Asesoría y asistencia técnica etnoeducativos (La gerencia gestiona CDP y lo entrega a la Secretaría de Educación para ser incluído en el presupuesto que conforme el proceso contractual del mismo objeto.)"/>
    <s v="Febrero"/>
    <s v="10 meses"/>
    <s v="Otro Tipo de Contrato"/>
    <s v="Recursos propios"/>
    <n v="50000000"/>
    <n v="0"/>
    <s v="NO"/>
    <s v="N/A"/>
    <s v="LILIANA MARIA PEREZ BUSTAMANTE"/>
    <s v="LOGÍSTICO"/>
    <s v="3839566"/>
    <s v="liliana.perez@antioquia.gov.co"/>
    <s v="Coalición de Municipios Afroantioqueños"/>
    <s v="Programas Etnoeducativos apoyados con asesoría y asistencia técnica."/>
    <s v="Programas Etnoeducativos apoyados con asesoría y asistencia técnica."/>
    <s v="070049"/>
    <s v="Programas Etnoeducativos apoyados con asesoría y asistencia técnica."/>
    <s v="Programas Etnoeducativos apoyados con asesoría y asistencia técnica."/>
    <m/>
    <m/>
    <m/>
    <m/>
    <m/>
    <x v="1"/>
    <m/>
    <m/>
    <m/>
    <s v="Maria E. Palacio Giraldo"/>
    <s v="Tipo C:  Supervisión"/>
    <s v="Tecnica, Administrativa, Financiera, Legal y contable"/>
  </r>
  <r>
    <x v="9"/>
    <n v="80100000"/>
    <s v="Formación y fortalecimiento empresarial, para apoyar las labores productivas del campo verde con las comunidades afrodescendientes del Departamento de Antioquia. Por medio de convenio de asociación."/>
    <s v="Febrero"/>
    <s v="10 meses"/>
    <s v="Régimen Especial - Artículo 96 Ley 489 de 1998"/>
    <s v="Recursos propios"/>
    <n v="36000000"/>
    <n v="0"/>
    <s v="NO"/>
    <s v="N/A"/>
    <s v="LILIANA MARIA PEREZ BUSTAMANTE"/>
    <s v="LOGÍSTICO"/>
    <s v="3839566"/>
    <s v="liliana.perez@antioquia.gov.co"/>
    <s v="Coalición de Municipios Afroantioqueños"/>
    <s v="Programas Etnoeducativos apoyados con asesoría y asistencia técnica."/>
    <s v="Programas Etnoeducativos apoyados con asesoría y asistencia técnica."/>
    <s v="070049"/>
    <s v="Programas Etnoeducativos apoyados con asesoría y asistencia técnica."/>
    <s v="Programas Etnoeducativos apoyados con asesoría y asistencia técnica."/>
    <m/>
    <m/>
    <m/>
    <m/>
    <m/>
    <x v="1"/>
    <m/>
    <m/>
    <m/>
    <s v="Maria E. Palacio Giraldo"/>
    <s v="Tipo C:  Supervisión"/>
    <s v="Tecnica, Administrativa, Financiera, Legal y contable"/>
  </r>
  <r>
    <x v="9"/>
    <n v="80100000"/>
    <s v="Aportar para la construcción y dotación de 15 puestos de salud para los consejos comunitarios del Departamento de Antioquia._x000a_(La gerencia gestiona CDP y lo entrega a la Secretaría Seccional de Salud y Protección Social de Antioquia para ser incluído en el presupuesto que conforme el proceso contractual del mismo objeto.)"/>
    <s v="Febrero"/>
    <s v="10 meses"/>
    <s v="Otro Tipo de Contrato"/>
    <s v="Recursos propios"/>
    <n v="50000000"/>
    <n v="0"/>
    <s v="NO"/>
    <s v="N/A"/>
    <s v="LILIANA MARIA PEREZ BUSTAMANTE"/>
    <s v="LOGÍSTICO"/>
    <s v="3839566"/>
    <s v="liliana.perez@antioquia.gov.co"/>
    <s v="Coalición de Municipios Afroantioqueños"/>
    <s v="Municipios con población Afroantioqueña beneficiados con programas sociales del Estado."/>
    <s v="Municipios con población Afroantioqueña beneficiados con programas sociales del Estado."/>
    <s v="070049"/>
    <s v="Municipios con población Afroantioqueña beneficiados con programas sociales del Estado."/>
    <s v="Municipios con población Afroantioqueña beneficiados con programas sociales del Estado."/>
    <m/>
    <m/>
    <m/>
    <m/>
    <m/>
    <x v="1"/>
    <m/>
    <m/>
    <m/>
    <s v="Rubiela Alzate Zuluaga"/>
    <s v="Tipo C:  Supervisión"/>
    <s v="Tecnica, Administrativa, Financiera, Legal y contable"/>
  </r>
  <r>
    <x v="9"/>
    <n v="80100000"/>
    <s v="Realizar un acto simbólico que a través de las artes avoque los procesos de reconocimiento, justicia y desarrollo de la Comunidad Afroantioqueña, en el marco de la conmemoración del Día Nacional de la Afrocolombianidad._x000a_(La gerencia gestiona CDP y lo entrega a la Gerencia de Comunicaciones  para ser incluído en el presupuesto que conforme el proceso contractual del mismo objeto.)"/>
    <s v="MAYO"/>
    <s v="1 mes"/>
    <s v="Otro Tipo de Contrato"/>
    <s v="Recursos propios"/>
    <n v="50000000"/>
    <n v="0"/>
    <s v="NO"/>
    <s v="N/A"/>
    <s v="LILIANA MARIA PEREZ BUSTAMANTE"/>
    <s v="LOGÍSTICO"/>
    <s v="3839566"/>
    <s v="liliana.perez@antioquia.gov.co"/>
    <s v="Coalición de Municipios Afroantioqueños"/>
    <s v="Estrategia comunicacional contra el racismo y la discriminación racial y demás formas de exclusión."/>
    <s v="Estrategia comunicacional contra el racismo y la discriminación racial y demás formas de exclusión."/>
    <s v="070049"/>
    <s v="Estrategia comunicacional contra el racismo y la discriminación racial y demás formas de exclusión."/>
    <s v="Estrategia comunicacional contra el racismo y la discriminación racial y demás formas de exclusión."/>
    <m/>
    <m/>
    <m/>
    <m/>
    <m/>
    <x v="1"/>
    <m/>
    <m/>
    <m/>
    <s v="Juliana Camila  Marín Meneces"/>
    <s v="Tipo C:  Supervisión"/>
    <s v="Tecnica, Administrativa, Financiera, Legal y contable"/>
  </r>
  <r>
    <x v="9"/>
    <n v="80100000"/>
    <s v="Promoción, creación, diseño, desarrollo y conceptualización de las campañas, estrategias y necesidades comunicacionales._x000a_(La gerencia gestiona CDP y lo entrega a la Gerencia de Comunicaciones  para ser incluído en el presupuesto que conforme el proceso contractual del mismo objeto.)"/>
    <s v="Febrero"/>
    <s v="10 meses"/>
    <s v="Otro Tipo de Contrato"/>
    <s v="Recursos propios"/>
    <n v="90000000"/>
    <n v="0"/>
    <s v="NO"/>
    <s v="N/A"/>
    <s v="LILIANA MARIA PEREZ BUSTAMANTE"/>
    <s v="LOGÍSTICO"/>
    <s v="3839566"/>
    <s v="liliana.perez@antioquia.gov.co"/>
    <s v="Coalición de Municipios Afroantioqueños"/>
    <s v="Estrategia comunicacional contra el racismo y la discriminación racial y demás formas de exclusión."/>
    <s v="Estrategia comunicacional contra el racismo y la discriminación racial y demás formas de exclusión."/>
    <s v="070049"/>
    <s v="Estrategia comunicacional contra el racismo y la discriminación racial y demás formas de exclusión."/>
    <s v="Estrategia comunicacional contra el racismo y la discriminación racial y demás formas de exclusión."/>
    <m/>
    <m/>
    <m/>
    <m/>
    <m/>
    <x v="1"/>
    <m/>
    <m/>
    <m/>
    <s v="Juliana Camila  Marín Meneces"/>
    <s v="Tipo C:  Supervisión"/>
    <s v="Tecnica, Administrativa, Financiera, Legal y contable"/>
  </r>
  <r>
    <x v="9"/>
    <n v="80100000"/>
    <s v="Identificar entidades públicas y privadas que incorporan la variable étnica en sus programas y proyectos."/>
    <s v="Febrero"/>
    <s v="10 meses"/>
    <s v="Régimen Especial - Artículo 96 Ley 489 de 1998"/>
    <s v="Recursos propios"/>
    <n v="20000000"/>
    <n v="0"/>
    <s v="NO"/>
    <s v="N/A"/>
    <s v="LILIANA MARIA PEREZ BUSTAMANTE"/>
    <s v="LOGÍSTICO"/>
    <s v="3839566"/>
    <s v="liliana.perez@antioquia.gov.co"/>
    <s v="Coalición de Municipios Afroantioqueños"/>
    <s v="Entidades públicas y privadas, que adoptan la variable étnica como herramienta de medición."/>
    <s v="Entidades públicas y privadas, que adoptan la variable étnica como herramienta de medición."/>
    <s v="070049"/>
    <s v="Entidades públicas y privadas, que adoptan la variable étnica como herramienta de medición."/>
    <s v="Entidades públicas y privadas, que adoptan la variable étnica como herramienta de medición."/>
    <m/>
    <m/>
    <m/>
    <m/>
    <m/>
    <x v="1"/>
    <m/>
    <m/>
    <m/>
    <s v="Astrid Elena Echavarria Meneses"/>
    <s v="Tipo C:  Supervisión"/>
    <s v="Tecnica, Administrativa, Financiera, Legal y contable"/>
  </r>
  <r>
    <x v="9"/>
    <n v="80100000"/>
    <s v="Asesoría y asistencia técnica en procedimientos de titulación colectiva según artículo 4 y siguientes de la Ley 70 de 1993."/>
    <s v="Febrero"/>
    <s v="10 meses"/>
    <s v="Régimen Especial - Artículo 96 Ley 489 de 1998"/>
    <s v="Recursos propios"/>
    <n v="20000000"/>
    <n v="0"/>
    <s v="NO"/>
    <s v="N/A"/>
    <s v="LILIANA MARIA PEREZ BUSTAMANTE"/>
    <s v="LOGÍSTICO"/>
    <s v="3839566"/>
    <s v="liliana.perez@antioquia.gov.co"/>
    <s v="Coalición de Municipios Afroantioqueños"/>
    <s v="Entidades públicas y privadas que adoptan el modelo de atención étnico diferencial del pueblo antioqueño."/>
    <s v="Entidades públicas y privadas que adoptan el modelo de atención étnico diferencial del pueblo antioqueño."/>
    <s v="070049"/>
    <s v="Entidades públicas y privadas que adoptan el modelo de atención étnico diferencial del pueblo antioqueño."/>
    <s v="Entidades públicas y privadas que adoptan el modelo de atención étnico diferencial del pueblo antioqueño."/>
    <m/>
    <m/>
    <m/>
    <m/>
    <m/>
    <x v="1"/>
    <m/>
    <m/>
    <m/>
    <s v="Pieter Heikoop"/>
    <s v="Tipo C:  Supervisión"/>
    <s v="Tecnica, Administrativa, Financiera, Legal y contable"/>
  </r>
  <r>
    <x v="9"/>
    <n v="80100000"/>
    <s v="Asesoría y asistencia técnica en formalización de sistema de Gobierno Propio de los Consejos comunitarios según Decreto 1745 de 1995."/>
    <s v="Febrero"/>
    <s v="10 meses"/>
    <s v="Régimen Especial - Artículo 96 Ley 489 de 1998"/>
    <s v="Recursos propios"/>
    <n v="23189184"/>
    <n v="0"/>
    <s v="NO"/>
    <s v="N/A"/>
    <s v="LILIANA MARIA PEREZ BUSTAMANTE"/>
    <s v="LOGÍSTICO"/>
    <s v="3839566"/>
    <s v="liliana.perez@antioquia.gov.co"/>
    <s v="Coalición de Municipios Afroantioqueños"/>
    <s v="Sistemas de gobiernos propios Afroantioqueños urbanos y rurales, reconocidos y apoyados mediante asesorías y asistencia técnica."/>
    <s v="Sistemas de gobiernos propios Afroantioqueños urbanos y rurales, reconocidos y apoyados mediante asesorías y asistencia técnica."/>
    <s v="070049"/>
    <s v="Sistemas de gobiernos propios Afroantioqueños urbanos y rurales, reconocidos y apoyados mediante asesorías y asistencia técnica."/>
    <s v="Sistemas de gobiernos propios Afroantioqueños urbanos y rurales, reconocidos y apoyados mediante asesorías y asistencia técnica."/>
    <m/>
    <m/>
    <m/>
    <m/>
    <m/>
    <x v="1"/>
    <m/>
    <m/>
    <m/>
    <s v="Pieter Heikoop"/>
    <s v="Tipo C:  Supervisión"/>
    <s v="Tecnica, Administrativa, Financiera, Legal y contable"/>
  </r>
  <r>
    <x v="9"/>
    <n v="80100000"/>
    <s v="Fomentar alianzas entre instancias territoriales  orientadas a acelerar la disminución de brechas existentes en el acceso de servicios básicos hacia la población afrodescendiente._x000a_(La gerencia gestiona CDP y lo entrega a la Secretaría de Medio Ambiente para ser incluído en el presupuesto que conforme el proceso contractual del mismo objeto.)"/>
    <s v="Febrero"/>
    <s v="11 meses"/>
    <s v="Otro Tipo de Contrato"/>
    <s v="Recursos propios"/>
    <n v="25862522"/>
    <n v="0"/>
    <s v="NO"/>
    <s v="N/A"/>
    <s v="LILIANA MARIA PEREZ BUSTAMANTE"/>
    <s v="LOGÍSTICO"/>
    <s v="3839566"/>
    <s v="liliana.perez@antioquia.gov.co"/>
    <s v="Coalición de Municipios Afroantioqueños"/>
    <s v="Sistemas de gobiernos propios Afroantioqueños urbanos y rurales, reconocidos y apoyados mediante asesorías y asistencia técnica."/>
    <s v="Sistemas de gobiernos propios Afroantioqueños urbanos y rurales, reconocidos y apoyados mediante asesorías y asistencia técnica."/>
    <s v="070049"/>
    <s v="Sistemas de gobiernos propios Afroantioqueños urbanos y rurales, reconocidos y apoyados mediante asesorías y asistencia técnica."/>
    <s v="Sistemas de gobiernos propios Afroantioqueños urbanos y rurales, reconocidos y apoyados mediante asesorías y asistencia técnica."/>
    <m/>
    <m/>
    <m/>
    <m/>
    <m/>
    <x v="1"/>
    <m/>
    <m/>
    <m/>
    <s v="Pieter Heikoop"/>
    <s v="Tipo C:  Supervisión"/>
    <s v="Tecnica, Administrativa, Financiera, Legal y contable "/>
  </r>
  <r>
    <x v="9"/>
    <n v="80100000"/>
    <s v="Asesoría y asistencia técnica en formalización de instituciones propias en los Consejos Comunitarios"/>
    <s v="Febrero"/>
    <s v="10 meses"/>
    <s v="Contratación Directa - Contratos Interadministrativos"/>
    <s v="Recursos propios"/>
    <n v="41000000"/>
    <n v="0"/>
    <s v="NO"/>
    <s v="N/A"/>
    <s v="LILIANA MARIA PEREZ BUSTAMANTE"/>
    <s v="LOGÍSTICO"/>
    <s v="3839566"/>
    <s v="liliana.perez@antioquia.gov.co"/>
    <s v="Coalición de Municipios Afroantioqueños"/>
    <s v="Instituciones propias del pueblo Afroantioqueño, creadas, reconocidas y apoyadas mediante asesoría y asistencia técnica."/>
    <s v="Instituciones propias del pueblo Afroantioqueño, creadas, reconocidas y apoyadas mediante asesoría y asistencia técnica."/>
    <s v="070049"/>
    <s v="Instituciones propias del pueblo Afroantioqueño, creadas, reconocidas y apoyadas mediante asesoría y asistencia técnica."/>
    <s v="Instituciones propias del pueblo Afroantioqueño, creadas, reconocidas y apoyadas mediante asesoría y asistencia técnica."/>
    <m/>
    <m/>
    <m/>
    <m/>
    <m/>
    <x v="1"/>
    <m/>
    <m/>
    <m/>
    <s v="Wilfredo Machado"/>
    <s v="Tipo C:  Supervisión"/>
    <s v="Tecnica, Administrativa, Financiera, Legal y contable "/>
  </r>
  <r>
    <x v="9"/>
    <s v="20102301"/>
    <s v="Adquisición de tiquetes aéreos para la Gerencia de Negritudes en su gestión en la Población Afro de Antioquia._x000a_(La gerencia gestiona CDP y lo entrega a la Secretaría General para ser incluído en el presupuesto que conforme el proceso contractual del mismo objeto.)"/>
    <s v="Febrero"/>
    <s v="10 meses"/>
    <s v="Contratación Directa - Contratos Interadministrativos"/>
    <s v="Recursos propios"/>
    <n v="25000000"/>
    <n v="0"/>
    <s v="NO"/>
    <s v="N/A"/>
    <s v="LILIANA MARIA PEREZ BUSTAMANTE"/>
    <s v="LOGÍSTICO"/>
    <s v="3839566"/>
    <s v="liliana.perez@antioquia.gov.co"/>
    <s v="N/A"/>
    <s v="N/A"/>
    <s v="N/A"/>
    <s v="N/A"/>
    <s v="N/A"/>
    <s v="N/A"/>
    <m/>
    <m/>
    <m/>
    <m/>
    <m/>
    <x v="1"/>
    <m/>
    <m/>
    <m/>
    <s v="Liliana María Pérez"/>
    <s v="Tipo C:  Supervisión"/>
    <s v="Tecnica, Administrativa, Financiera, Legal y contable"/>
  </r>
  <r>
    <x v="9"/>
    <n v="441216"/>
    <s v="Compra de papelería"/>
    <s v="Febrero"/>
    <s v="10 meses"/>
    <s v="Otro Tipo de Contrato"/>
    <s v="Recursos propios"/>
    <n v="4109000"/>
    <n v="0"/>
    <s v="NO"/>
    <s v="N/A"/>
    <s v="LILIANA MARIA PEREZ BUSTAMANTE"/>
    <s v="LOGÍSTICO"/>
    <s v="3839566"/>
    <s v="liliana.perez@antioquia.gov.co"/>
    <s v="N/A"/>
    <s v="N/A"/>
    <s v="N/A"/>
    <s v="N/A"/>
    <s v="N/A"/>
    <s v="N/A"/>
    <m/>
    <m/>
    <m/>
    <m/>
    <m/>
    <x v="1"/>
    <m/>
    <m/>
    <m/>
    <s v="Liliana María Pérez"/>
    <s v="Tipo C:  Supervisión"/>
    <s v="Tecnica, Administrativa, Financiera, Legal y contable "/>
  </r>
  <r>
    <x v="9"/>
    <n v="551015"/>
    <s v="Fotocopias y suscripción a prensa"/>
    <s v="Febrero"/>
    <s v="10 meses"/>
    <s v="Otro Tipo de Contrato"/>
    <s v="Recursos propios"/>
    <n v="1761000"/>
    <n v="0"/>
    <s v="NO"/>
    <s v="N/A"/>
    <s v="LILIANA MARIA PEREZ BUSTAMANTE"/>
    <s v="LOGÍSTICO"/>
    <s v="3839566"/>
    <s v="liliana.perez@antioquia.gov.co"/>
    <s v="N/A"/>
    <s v="N/A"/>
    <s v="N/A"/>
    <s v="N/A"/>
    <s v="N/A"/>
    <s v="N/A"/>
    <m/>
    <m/>
    <m/>
    <m/>
    <m/>
    <x v="1"/>
    <m/>
    <m/>
    <m/>
    <s v="Liliana María Pérez"/>
    <s v="Tipo C:  Supervisión"/>
    <s v="Tecnica, Administrativa, Financiera, Legal y contable"/>
  </r>
  <r>
    <x v="9"/>
    <n v="43211500"/>
    <s v="Adquisición de dos Equipos de Computo para el personal en función de la Gerencia de Negritudes de velocidad procesador de 2.5 GHz, disco duro de 1 TB, Ram de 4 GB, procedor Intel Core i7 6500, con su respectiva licencia de funcionamiento de windows y oficce."/>
    <s v="Febrero"/>
    <s v="10 meses"/>
    <s v="Otro Tipo de Contrato"/>
    <s v="Recursos propios"/>
    <n v="5509400"/>
    <n v="0"/>
    <s v="NO"/>
    <s v="N/A"/>
    <s v="LILIANA MARIA PEREZ BUSTAMANTE"/>
    <s v="LOGÍSTICO"/>
    <s v="3839566"/>
    <s v="liliana.perez@antioquia.gov.co"/>
    <s v="N/A"/>
    <s v="N/A"/>
    <s v="N/A"/>
    <s v="N/A"/>
    <s v="N/A"/>
    <s v="N/A"/>
    <m/>
    <m/>
    <m/>
    <m/>
    <m/>
    <x v="1"/>
    <m/>
    <m/>
    <m/>
    <s v="Liliana María Pérez"/>
    <s v="Tipo C:  Supervisión"/>
    <s v="Tecnica, Administrativa, Financiera, Legal y contable"/>
  </r>
  <r>
    <x v="9"/>
    <n v="56101500"/>
    <s v="Adquisición de sillas operativas ergonómicas para puestos de trabajo."/>
    <s v="Febrero"/>
    <s v="10 meses"/>
    <s v="Otro Tipo de Contrato"/>
    <s v="Recursos propios"/>
    <n v="6750000"/>
    <n v="0"/>
    <s v="NO"/>
    <s v="N/A"/>
    <s v="LILIANA MARIA PEREZ BUSTAMANTE"/>
    <s v="LOGÍSTICO"/>
    <s v="3839566"/>
    <s v="liliana.perez@antioquia.gov.co"/>
    <s v="N/A"/>
    <s v="N/A"/>
    <s v="N/A"/>
    <s v="N/A"/>
    <s v="N/A"/>
    <s v="N/A"/>
    <m/>
    <m/>
    <m/>
    <m/>
    <m/>
    <x v="1"/>
    <m/>
    <m/>
    <m/>
    <s v="Liliana María Pérez"/>
    <s v="Tipo C:  Supervisión"/>
    <s v="Tecnica, Administrativa, Financiera, Legal y contable"/>
  </r>
  <r>
    <x v="10"/>
    <n v="93141500"/>
    <s v="Articular acciones dirigidas a implementar estrategías que permitan la consolidadición del Sistema Departamental de Participación y el Fortalecimiento de los organismos comunales y sociales en la subregión de Urabá. "/>
    <s v="Febrero"/>
    <s v="8 meses"/>
    <s v="Régimen Especial - Artículo 95 Ley 489 de 1998"/>
    <s v="Recursos propios"/>
    <n v="161000000"/>
    <n v="161000000"/>
    <s v="NO"/>
    <s v="N/A"/>
    <s v="Jorge Mario Duran Franco"/>
    <s v="Secretario "/>
    <s v="3839070"/>
    <s v="jorge.duran@antioquia.gov.co"/>
    <s v="Fortalecimiento de las instancias, mecanismos y espacios de participación ciudadana"/>
    <s v="Número de Consejos de Participación Ciudadana y Control Social creados y fortalecidos"/>
    <s v="Fortalecimiento y consolidación del Sistema de Participación Ciudadana y Control Social en todo el Departamento de Antioquia."/>
    <n v="70063001"/>
    <s v="Fortalecer 63 Consejos Municipales de Participación Ciudadana y CS y crear 20 nuevos Consejos."/>
    <s v="Formación Ciudadana para la Participación y la Convivencia._x000a__x000a_Comunicación e Información para el Desarrollo._x000a__x000a_Movilización social para la incidencia y formulación de la política Pública de Participación Ciudadana_x000a__x000a_Estrategia de seguimiento, monitoreo y evaluación."/>
    <m/>
    <m/>
    <m/>
    <m/>
    <m/>
    <x v="1"/>
    <m/>
    <s v="Sin iniciar"/>
    <s v="El contrato tambien afecta: programa: Fortalecimiento del Movimiento Comunal y las Organizaciones Sociales -  producto: Organizaciones comunales asesoradas para en el cumplimiento de requisitos legales, Programa formador de formadores participando en proceso de réplica de conocimientos con organismos comunales y sociales   formulado e implementado y Programa de formación de dignatarios comunales, representantes de organizaciones sociales y ediles, formulado e implementado. proyecto:Fortalecimiento de la organización Comunal en el departamento de Antioquia-  elemento PEP: 70062001 - Productos:Numero de organizaciones comunales existente en los 118 municipios de la competencia que cumplen los 4 mínimos organizativos (personería Jurídica vigente, estatutos actualizados y aprobados, Dignatario o directivos electos- Sin vacantes, Libros reglamentarios registrados) - Número formadores cualificados_x000a_Número de replicas municipales realizadas por los formadores -  Número dignatarios  que asisten a talleres formativos_x000a_Número representantes de organizaciones sociales que asisten a talleres formativos_x000a_ Número ediles que asisten a talleres formativos.  Actividades: *Caracterización para la identificación de las necesidades y prioridades de las organizaciones comunales, sociales y ediles en temas de fortalecimiento._x000a_*Construcción de propuesta anualizada de caracterización por subregiones del departamento._x000a_* Desarrollo de procesos de caracterización de afiliados por subregiones._x000a_*implementación de acciones orientadas al desarrollo del procedimiento de Inspección, Vigilancia y Contro - *Caracterización del Programa Formador de Formadores y los formadores comunales del departamento._x000a_*Proceso formativo y de actualización de conocimientos para la recertificación de los formadores comunales._x000a_* Formadores comunales en ejercicio, realizando proceso de réplica de conocimientos en organismos comunales. - *Diseño de propuesta técnica, metodológica y temática para la actualización y recertificación de los formadores comunales del departamento. - _x000a_"/>
    <s v="Maria Dioni Medina y Ledys Quintero"/>
    <s v="Tipo B2: Supervisión Colegiada"/>
    <s v="Integral"/>
  </r>
  <r>
    <x v="10"/>
    <n v="93141500"/>
    <s v="Articular acciones dirigidas a implementar estrategías que permitan la consolidadición del Sistema Departamental de Participación y el Fortalecimiento de los organismos comunales y sociales en la subregión del Oriente. "/>
    <s v="Febrero"/>
    <s v="8 meses"/>
    <s v="Régimen Especial - Artículo 95 Ley 489 de 1998"/>
    <s v="Recursos propios"/>
    <n v="161000000"/>
    <n v="161000000"/>
    <s v="NO"/>
    <s v="N/A"/>
    <s v="Jorge Mario Duran Franco"/>
    <s v="Secretario "/>
    <s v="3839070"/>
    <s v="jorge.duran@antioquia.gov.co"/>
    <s v="Fortalecimiento de las instancias, mecanismos y espacios de participación ciudadana"/>
    <s v="Número de Consejos de Participación Ciudadana y Control Social creados y fortalecidos"/>
    <s v="Fortalecimiento y consolidación del Sistema de Participación Ciudadana y Control Social en todo el Departamento de Antioquia."/>
    <n v="70063001"/>
    <s v="Fortalecer 63 Consejos Municipales de Participación Ciudadana y CS y crear 20 nuevos Consejos."/>
    <s v="Formación Ciudadana para la Participación y la Convivencia._x000a__x000a_Comunicación e Información para el Desarrollo._x000a__x000a_Movilización social para la incidencia y formulación de la política Pública de Participación Ciudadana_x000a__x000a_Estrategia de seguimiento, monitoreo y evaluación."/>
    <m/>
    <m/>
    <m/>
    <m/>
    <m/>
    <x v="1"/>
    <m/>
    <m/>
    <s v="El contrato tambien afecta: programa: Fortalecimiento del Movimiento Comunal y las Organizaciones Sociales -  producto: Organizaciones comunales asesoradas para en el cumplimiento de requisitos legales, Programa formador de formadores participando en proceso de réplica de conocimientos con organismos comunales y sociales   formulado e implementado y Programa de formación de dignatarios comunales, representantes de organizaciones sociales y ediles, formulado e implementado. proyecto:Fortalecimiento de la organización Comunal en el departamento de Antioquia-  elemento PEP: 070062001 - Productos:Numero de organizaciones comunales existente en los 118 municipios de la competencia que cumplen los 4 mínimos organizativos (personería Jurídica vigente, estatutos actualizados y aprobados, Dignatario o directivos electos- Sin vacantes, Libros reglamentarios registrados) - Número formadores cualificados_x000a_Número de replicas municipales realizadas por los formadores -  Número dignatarios  que asisten a talleres formativos_x000a_Número representantes de organizaciones sociales que asisten a talleres formativos_x000a_ Número ediles que asisten a talleres formativos.  Actividades: *Caracterización para la identificación de las necesidades y prioridades de las organizaciones comunales, sociales y ediles en temas de fortalecimiento._x000a_*Construcción de propuesta anualizada de caracterización por subregiones del departamento._x000a_* Desarrollo de procesos de caracterización de afiliados por subregiones._x000a_*implementación de acciones orientadas al desarrollo del procedimiento de Inspección, Vigilancia y Contro - *Caracterización del Programa Formador de Formadores y los formadores comunales del departamento._x000a_*Proceso formativo y de actualización de conocimientos para la recertificación de los formadores comunales._x000a_* Formadores comunales en ejercicio, realizando proceso de réplica de conocimientos en organismos comunales. - *Diseño de propuesta técnica, metodológica y temática para la actualización y recertificación de los formadores comunales del departamento. - _x000a_"/>
    <s v="Maria Dioni Medina y Ledys Quintero"/>
    <s v="Tipo B2: Supervisión Colegiada"/>
    <s v="Integral"/>
  </r>
  <r>
    <x v="10"/>
    <n v="93141500"/>
    <s v="Articular acciones dirigidas a implementar estrategías que permitan la consolidadición del Sistema Departamental de Participación y el Fortalecimiento de los organismos comunales y sociales en la subregión del Occidente. "/>
    <s v="Febrero"/>
    <s v="8 meses"/>
    <s v="Régimen Especial - Artículo 95 Ley 489 de 1998"/>
    <s v="Recursos propios"/>
    <n v="161000000"/>
    <n v="161000000"/>
    <s v="NO"/>
    <s v="N/A"/>
    <s v="Jorge Mario Duran Franco"/>
    <s v="Secretario "/>
    <s v="3839070"/>
    <s v="jorge.duran@antioquia.gov.co"/>
    <s v="Fortalecimiento de las instancias, mecanismos y espacios de participación ciudadana"/>
    <s v="Número de Consejos de Participación Ciudadana y Control Social creados y fortalecidos"/>
    <s v="Fortalecimiento y consolidación del Sistema de Participación Ciudadana y Control Social en todo el Departamento de Antioquia."/>
    <n v="70063001"/>
    <s v="Fortalecer 63 Consejos Municipales de Participación Ciudadana y CS y crear 20 nuevos Consejos."/>
    <s v="Formación Ciudadana para la Participación y la Convivencia._x000a__x000a_Comunicación e Información para el Desarrollo._x000a__x000a_Movilización social para la incidencia y formulación de la política Pública de Participación Ciudadana_x000a__x000a_Estrategia de seguimiento, monitoreo y evaluación."/>
    <m/>
    <m/>
    <m/>
    <m/>
    <m/>
    <x v="1"/>
    <m/>
    <m/>
    <s v="El contrato tambien afecta: programa: Fortalecimiento del Movimiento Comunal y las Organizaciones Sociales -  producto: Organizaciones comunales asesoradas para en el cumplimiento de requisitos legales, Programa formador de formadores participando en proceso de réplica de conocimientos con organismos comunales y sociales   formulado e implementado y Programa de formación de dignatarios comunales, representantes de organizaciones sociales y ediles, formulado e implementado. proyecto:Fortalecimiento de la organización Comunal en el departamento de Antioquia-  elemento PEP: 70062001 - Productos:Numero de organizaciones comunales existente en los 118 municipios de la competencia que cumplen los 4 mínimos organizativos (personería Jurídica vigente, estatutos actualizados y aprobados, Dignatario o directivos electos- Sin vacantes, Libros reglamentarios registrados) - Número formadores cualificados_x000a_Número de replicas municipales realizadas por los formadores -  Número dignatarios  que asisten a talleres formativos_x000a_Número representantes de organizaciones sociales que asisten a talleres formativos_x000a_ Número ediles que asisten a talleres formativos.  Actividades: *Caracterización para la identificación de las necesidades y prioridades de las organizaciones comunales, sociales y ediles en temas de fortalecimiento._x000a_*Construcción de propuesta anualizada de caracterización por subregiones del departamento._x000a_* Desarrollo de procesos de caracterización de afiliados por subregiones._x000a_*implementación de acciones orientadas al desarrollo del procedimiento de Inspección, Vigilancia y Contro - *Caracterización del Programa Formador de Formadores y los formadores comunales del departamento._x000a_*Proceso formativo y de actualización de conocimientos para la recertificación de los formadores comunales._x000a_* Formadores comunales en ejercicio, realizando proceso de réplica de conocimientos en organismos comunales. - *Diseño de propuesta técnica, metodológica y temática para la actualización y recertificación de los formadores comunales del departamento. - _x000a_"/>
    <s v="Maria Dioni Medina y Ledys Quintero"/>
    <s v="Tipo B2: Supervisión Colegiada"/>
    <s v="Integral"/>
  </r>
  <r>
    <x v="10"/>
    <n v="93141500"/>
    <s v="Articular acciones dirigidas a implementar estrategías que permitan la consolidadición del Sistema Departamental de Participación y el Fortalecimiento de los organismos comunales y sociales en las subregiónes del Norte y Bajo Cauca."/>
    <s v="Febrero"/>
    <s v="8 meses"/>
    <s v="Régimen Especial - Artículo 95 Ley 489 de 1998"/>
    <s v="Recursos propios"/>
    <n v="250000000"/>
    <n v="250000000"/>
    <s v="NO"/>
    <s v="N/A"/>
    <s v="Jorge Mario Duran Franco"/>
    <s v="Secretario "/>
    <s v="3839070"/>
    <s v="jorge.duran@antioquia.gov.co"/>
    <s v="Fortalecimiento de las instancias, mecanismos y espacios de participación ciudadana"/>
    <s v="Número de Consejos de Participación Ciudadana y Control Social creados y fortalecidos"/>
    <s v="Fortalecimiento y consolidación del Sistema de Participación Ciudadana y Control Social en todo el Departamento de Antioquia."/>
    <n v="70063001"/>
    <s v="Fortalecer 63 Consejos Municipales de Participación Ciudadana y CS y crear 20 nuevos Consejos."/>
    <s v="Formación Ciudadana para la Participación y la Convivencia._x000a__x000a_Comunicación e Información para el Desarrollo._x000a__x000a_Movilización social para la incidencia y formulación de la política Pública de Participación Ciudadana_x000a__x000a_Estrategia de seguimiento, monitoreo y evaluación."/>
    <m/>
    <m/>
    <m/>
    <m/>
    <m/>
    <x v="1"/>
    <m/>
    <m/>
    <s v="El contrato tambien afecta: programa: Fortalecimiento del Movimiento Comunal y las Organizaciones Sociales -  producto: Organizaciones comunales asesoradas para en el cumplimiento de requisitos legales, Programa formador de formadores participando en proceso de réplica de conocimientos con organismos comunales y sociales   formulado e implementado y Programa de formación de dignatarios comunales, representantes de organizaciones sociales y ediles, formulado e implementado. proyecto:Fortalecimiento de la organización Comunal en el departamento de Antioquia-  elemento PEP: 70062001 - Productos:Numero de organizaciones comunales existente en los 118 municipios de la competencia que cumplen los 4 mínimos organizativos (personería Jurídica vigente, estatutos actualizados y aprobados, Dignatario o directivos electos- Sin vacantes, Libros reglamentarios registrados) - Número formadores cualificados_x000a_Número de replicas municipales realizadas por los formadores -  Número dignatarios  que asisten a talleres formativos_x000a_Número representantes de organizaciones sociales que asisten a talleres formativos_x000a_ Número ediles que asisten a talleres formativos.  Actividades: *Caracterización para la identificación de las necesidades y prioridades de las organizaciones comunales, sociales y ediles en temas de fortalecimiento._x000a_*Construcción de propuesta anualizada de caracterización por subregiones del departamento._x000a_* Desarrollo de procesos de caracterización de afiliados por subregiones._x000a_*implementación de acciones orientadas al desarrollo del procedimiento de Inspección, Vigilancia y Contro - *Caracterización del Programa Formador de Formadores y los formadores comunales del departamento._x000a_*Proceso formativo y de actualización de conocimientos para la recertificación de los formadores comunales._x000a_* Formadores comunales en ejercicio, realizando proceso de réplica de conocimientos en organismos comunales. - *Diseño de propuesta técnica, metodológica y temática para la actualización y recertificación de los formadores comunales del departamento. - _x000a_"/>
    <s v="Maria Dioni Medina y Ledys Quintero"/>
    <s v="Tipo B2: Supervisión Colegiada"/>
    <s v="Integral"/>
  </r>
  <r>
    <x v="10"/>
    <n v="93141500"/>
    <s v="Articular acciones dirigidas a implementar estrategías que permitan la consolidadición del Sistema Departamental de Participación y el Fortalecimiento de los organismos comunales y sociales en las subregiónes del Nordeste y Magdalenamedio. "/>
    <s v="Febrero"/>
    <s v="8 meses"/>
    <s v="Régimen Especial - Artículo 95 Ley 489 de 1998"/>
    <s v="Recursos propios"/>
    <n v="250000000"/>
    <n v="250000000"/>
    <s v="NO"/>
    <s v="N/A"/>
    <s v="Jorge Mario Duran Franco"/>
    <s v="Secretario "/>
    <s v="3839070"/>
    <s v="jorge.duran@antioquia.gov.co"/>
    <s v="Fortalecimiento de las instancias, mecanismos y espacios de participación ciudadana"/>
    <s v="Número de Consejos de Participación Ciudadana y Control Social creados y fortalecidos"/>
    <s v="Fortalecimiento y consolidación del Sistema de Participación Ciudadana y Control Social en todo el Departamento de Antioquia."/>
    <n v="70063001"/>
    <s v="Fortalecer 63 Consejos Municipales de Participación Ciudadana y CS y crear 20 nuevos Consejos."/>
    <s v="Formación Ciudadana para la Participación y la Convivencia._x000a__x000a_Comunicación e Información para el Desarrollo._x000a__x000a_Movilización social para la incidencia y formulación de la política Pública de Participación Ciudadana_x000a__x000a_Estrategia de seguimiento, monitoreo y evaluación."/>
    <m/>
    <m/>
    <m/>
    <m/>
    <m/>
    <x v="1"/>
    <m/>
    <m/>
    <s v="El contrato tambien afecta: programa: Fortalecimiento del Movimiento Comunal y las Organizaciones Sociales -  producto: Organizaciones comunales asesoradas para en el cumplimiento de requisitos legales, Programa formador de formadores participando en proceso de réplica de conocimientos con organismos comunales y sociales   formulado e implementado y Programa de formación de dignatarios comunales, representantes de organizaciones sociales y ediles, formulado e implementado. proyecto:Fortalecimiento de la organización Comunal en el departamento de Antioquia-  elemento PEP: 70062001 - Productos:Numero de organizaciones comunales existente en los 118 municipios de la competencia que cumplen los 4 mínimos organizativos (personería Jurídica vigente, estatutos actualizados y aprobados, Dignatario o directivos electos- Sin vacantes, Libros reglamentarios registrados) - Número formadores cualificados_x000a_Número de replicas municipales realizadas por los formadores -  Número dignatarios  que asisten a talleres formativos_x000a_Número representantes de organizaciones sociales que asisten a talleres formativos_x000a_ Número ediles que asisten a talleres formativos.  Actividades: *Caracterización para la identificación de las necesidades y prioridades de las organizaciones comunales, sociales y ediles en temas de fortalecimiento._x000a_*Construcción de propuesta anualizada de caracterización por subregiones del departamento._x000a_* Desarrollo de procesos de caracterización de afiliados por subregiones._x000a_*implementación de acciones orientadas al desarrollo del procedimiento de Inspección, Vigilancia y Contro - *Caracterización del Programa Formador de Formadores y los formadores comunales del departamento._x000a_*Proceso formativo y de actualización de conocimientos para la recertificación de los formadores comunales._x000a_* Formadores comunales en ejercicio, realizando proceso de réplica de conocimientos en organismos comunales. - *Diseño de propuesta técnica, metodológica y temática para la actualización y recertificación de los formadores comunales del departamento. - _x000a_"/>
    <s v="Maria Dioni Medina y Ledys Quintero"/>
    <s v="Tipo B2: Supervisión Colegiada"/>
    <s v="Integral"/>
  </r>
  <r>
    <x v="10"/>
    <n v="93141500"/>
    <s v="Articular acciones dirigidas a implementar estrategías que permitan la consolidadición del Sistema Departamental de Participación y el Fortalecimiento de los organismos comunales y sociales en la subregión del Suroeste. "/>
    <s v="Febrero"/>
    <s v="8 meses"/>
    <s v="Régimen Especial - Artículo 95 Ley 489 de 1998"/>
    <s v="Recursos propios"/>
    <n v="161000000"/>
    <n v="161000000"/>
    <s v="NO"/>
    <s v="N/A"/>
    <s v="Jorge Mario Duran Franco"/>
    <s v="Secretario "/>
    <s v="3839070"/>
    <s v="jorge.duran@antioquia.gov.co"/>
    <s v="Fortalecimiento de las instancias, mecanismos y espacios de participación ciudadana"/>
    <s v="Número de Consejos de Participación Ciudadana y Control Social creados y fortalecidos"/>
    <s v="Fortalecimiento y consolidación del Sistema de Participación Ciudadana y Control Social en todo el Departamento de Antioquia."/>
    <n v="70063001"/>
    <s v="Fortalecer 63 Consejos Municipales de Participación Ciudadana y CS y crear 20 nuevos Consejos."/>
    <s v="Formación Ciudadana para la Participación y la Convivencia._x000a__x000a_Comunicación e Información para el Desarrollo._x000a__x000a_Movilización social para la incidencia y formulación de la política Pública de Participación Ciudadana_x000a__x000a_Estrategia de seguimiento, monitoreo y evaluación."/>
    <m/>
    <m/>
    <m/>
    <m/>
    <m/>
    <x v="1"/>
    <m/>
    <m/>
    <s v="El contrato tambien afecta: programa: Fortalecimiento del Movimiento Comunal y las Organizaciones Sociales -  producto: Organizaciones comunales asesoradas para en el cumplimiento de requisitos legales, Programa formador de formadores participando en proceso de réplica de conocimientos con organismos comunales y sociales   formulado e implementado y Programa de formación de dignatarios comunales, representantes de organizaciones sociales y ediles, formulado e implementado. proyecto:Fortalecimiento de la organización Comunal en el departamento de Antioquia-  elemento PEP: 70062001 - Productos:Numero de organizaciones comunales existente en los 118 municipios de la competencia que cumplen los 4 mínimos organizativos (personería Jurídica vigente, estatutos actualizados y aprobados, Dignatario o directivos electos- Sin vacantes, Libros reglamentarios registrados) - Número formadores cualificados_x000a_Número de replicas municipales realizadas por los formadores -  Número dignatarios  que asisten a talleres formativos_x000a_Número representantes de organizaciones sociales que asisten a talleres formativos_x000a_ Número ediles que asisten a talleres formativos.  Actividades: *Caracterización para la identificación de las necesidades y prioridades de las organizaciones comunales, sociales y ediles en temas de fortalecimiento._x000a_*Construcción de propuesta anualizada de caracterización por subregiones del departamento._x000a_* Desarrollo de procesos de caracterización de afiliados por subregiones._x000a_*implementación de acciones orientadas al desarrollo del procedimiento de Inspección, Vigilancia y Contro - *Caracterización del Programa Formador de Formadores y los formadores comunales del departamento._x000a_*Proceso formativo y de actualización de conocimientos para la recertificación de los formadores comunales._x000a_* Formadores comunales en ejercicio, realizando proceso de réplica de conocimientos en organismos comunales. - *Diseño de propuesta técnica, metodológica y temática para la actualización y recertificación de los formadores comunales del departamento. - _x000a_"/>
    <s v="Maria Dioni Medina y Ledys Quintero"/>
    <s v="Tipo B2: Supervisión Colegiada"/>
    <s v="Integral"/>
  </r>
  <r>
    <x v="10"/>
    <n v="93141500"/>
    <s v="Articular acciones dirigidas a implementar estrategías que permitan la consolidadición del Sistema Departamental de Participación y el Fortalecimiento de los organismos comunales y sociales en la subregión del Valle de Aburrá. "/>
    <s v="Febrero"/>
    <s v="8 meses"/>
    <s v="Régimen Especial - Artículo 95 Ley 489 de 1998"/>
    <s v="Recursos propios"/>
    <n v="191000000"/>
    <n v="191000000"/>
    <s v="NO"/>
    <s v="N/A"/>
    <s v="Jorge Mario Duran Franco"/>
    <s v="Secretario "/>
    <s v="3839070"/>
    <s v="jorge.duran@antioquia.gov.co"/>
    <s v="Fortalecimiento de las instancias, mecanismos y espacios de participación ciudadana"/>
    <s v="Número de Consejos de Participación Ciudadana y Control Social creados y fortalecidos"/>
    <s v="Fortalecimiento y consolidación del Sistema de Participación Ciudadana y Control Social en todo el Departamento de Antioquia."/>
    <n v="70063001"/>
    <s v="Fortalecer 63 Consejos Municipales de Participación Ciudadana y CS y crear 20 nuevos Consejos."/>
    <s v="Formación Ciudadana para la Participación y la Convivencia._x000a__x000a_Comunicación e Información para el Desarrollo._x000a__x000a_Movilización social para la incidencia y formulación de la política Pública de Participación Ciudadana_x000a__x000a_Estrategia de seguimiento, monitoreo y evaluación."/>
    <m/>
    <m/>
    <m/>
    <m/>
    <m/>
    <x v="1"/>
    <m/>
    <m/>
    <s v="El contrato tambien afecta: programa: Fortalecimiento del Movimiento Comunal y las Organizaciones Sociales -  producto: Organizaciones comunales asesoradas para en el cumplimiento de requisitos legales, Programa formador de formadores participando en proceso de réplica de conocimientos con organismos comunales y sociales   formulado e implementado y Programa de formación de dignatarios comunales, representantes de organizaciones sociales y ediles, formulado e implementado. proyecto:Fortalecimiento de la organización Comunal en el departamento de Antioquia-  elemento PEP: 70062001 - Productos:Numero de organizaciones comunales existente en los 118 municipios de la competencia que cumplen los 4 mínimos organizativos (personería Jurídica vigente, estatutos actualizados y aprobados, Dignatario o directivos electos- Sin vacantes, Libros reglamentarios registrados) - Número formadores cualificados_x000a_Número de replicas municipales realizadas por los formadores -  Número dignatarios  que asisten a talleres formativos_x000a_Número representantes de organizaciones sociales que asisten a talleres formativos_x000a_ Número ediles que asisten a talleres formativos.  Actividades: *Caracterización para la identificación de las necesidades y prioridades de las organizaciones comunales, sociales y ediles en temas de fortalecimiento._x000a_*Construcción de propuesta anualizada de caracterización por subregiones del departamento._x000a_* Desarrollo de procesos de caracterización de afiliados por subregiones._x000a_*implementación de acciones orientadas al desarrollo del procedimiento de Inspección, Vigilancia y Contro - *Caracterización del Programa Formador de Formadores y los formadores comunales del departamento._x000a_*Proceso formativo y de actualización de conocimientos para la recertificación de los formadores comunales._x000a_* Formadores comunales en ejercicio, realizando proceso de réplica de conocimientos en organismos comunales. - *Diseño de propuesta técnica, metodológica y temática para la actualización y recertificación de los formadores comunales del departamento. - _x000a_"/>
    <s v="Maria Dioni Medina y Ledys Quintero"/>
    <s v="Tipo B2: Supervisión Colegiada"/>
    <s v="Integral"/>
  </r>
  <r>
    <x v="10"/>
    <n v="93141500"/>
    <s v="Articular estrategias para la planeación participativa ciudadana a través del desarrollo de convites ciudadanos en cuatro (4) de los municipio de la subregión del Bajo Cauca.*"/>
    <s v="Febrero"/>
    <s v="10 meses"/>
    <s v="Régimen Especial - Artículo 96 Ley 489 de 1998"/>
    <s v="Recursos propios"/>
    <n v="119555552"/>
    <n v="119555552"/>
    <s v="NO"/>
    <s v="N/A"/>
    <s v="Jorge Mario Duran Franco"/>
    <s v="Secretario "/>
    <s v="3839070"/>
    <s v="jorge.duran@antioquia.gov.co"/>
    <s v="Fortalecimiento de las instancias, mecanismos y espacios de participación ciudadana"/>
    <s v="Número de Experiencias de planeación y presupuesto participativo"/>
    <s v="Fortalecimiento y consolidación del Sistema de Participación Ciudadana y Control Social en todo el Departamento de Antioquia."/>
    <n v="70073001"/>
    <s v="Territorios Intervenidos en Planeación y Presupuesto Participativo"/>
    <s v="Articular estrategias para la implementación de Convites Ciudadanos Participativos en los municipios, buscando el fortalecimiento y dinamización de la Participación Ciudadana"/>
    <m/>
    <m/>
    <m/>
    <m/>
    <m/>
    <x v="1"/>
    <m/>
    <s v="Sin iniciar"/>
    <m/>
    <s v="John Wilson Zapata"/>
    <s v="Tipo C:  Supervisión"/>
    <s v="Integral"/>
  </r>
  <r>
    <x v="10"/>
    <n v="93141500"/>
    <s v="Articular estrategias para la planeación participativa ciudadana a través del desarrollo de convites ciudadanos en cuatro (4) de los municipio de la subregión del Valle del Aburra.* "/>
    <s v="Febrero"/>
    <s v="10 meses"/>
    <s v="Régimen Especial - Artículo 96 Ley 489 de 1998"/>
    <s v="Recursos propios"/>
    <n v="119555552"/>
    <n v="119555552"/>
    <s v="NO"/>
    <s v="N/A"/>
    <s v="Jorge Mario Duran Franco"/>
    <s v="Secretario "/>
    <s v="3839070"/>
    <s v="jorge.duran@antioquia.gov.co"/>
    <s v="Fortalecimiento de las instancias, mecanismos y espacios de participación ciudadana"/>
    <s v="Número de Experiencias de planeación y presupuesto participativo"/>
    <s v="Fortalecimiento y consolidación del Sistema de Participación Ciudadana y Control Social en todo el Departamento de Antioquia."/>
    <n v="70073001"/>
    <s v="Territorios Intervenidos en Planeación y Presupuesto Participativo"/>
    <s v="Articular estrategias para la implementación de Convites Ciudadanos Participativos en los municipios, buscando el fortalecimiento y dinamización de la Participación Ciudadana"/>
    <m/>
    <m/>
    <m/>
    <m/>
    <m/>
    <x v="1"/>
    <m/>
    <s v="Sin iniciar"/>
    <m/>
    <s v="John Wilson Zapata"/>
    <s v="Tipo C:  Supervisión"/>
    <s v="Integral"/>
  </r>
  <r>
    <x v="10"/>
    <n v="93141500"/>
    <s v="Articular estrategias para la planeación participativa ciudadana a través del desarrollo de convites ciudadanos en cuatro (4) de los municipio de la subregión del Norte*"/>
    <s v="Febrero"/>
    <s v="10 meses"/>
    <s v="Régimen Especial - Artículo 96 Ley 489 de 1998"/>
    <s v="Recursos propios"/>
    <n v="119555552"/>
    <n v="119555552"/>
    <s v="NO"/>
    <s v="N/A"/>
    <s v="Jorge Mario Duran Franco"/>
    <s v="Secretario "/>
    <s v="3839070"/>
    <s v="jorge.duran@antioquia.gov.co"/>
    <s v="Fortalecimiento de las instancias, mecanismos y espacios de participación ciudadana"/>
    <s v="Número de Experiencias de planeación y presupuesto participativo"/>
    <s v="Fortalecimiento y consolidación del Sistema de Participación Ciudadana y Control Social en todo el Departamento de Antioquia."/>
    <n v="70073001"/>
    <s v="Territorios Intervenidos en Planeación y Presupuesto Participativo"/>
    <s v="Articular estrategias para la implementación de Convites Ciudadanos Participativos en los municipios, buscando el fortalecimiento y dinamización de la Participación Ciudadana"/>
    <m/>
    <m/>
    <m/>
    <m/>
    <m/>
    <x v="1"/>
    <m/>
    <s v="Sin iniciar"/>
    <m/>
    <s v="John Wilson Zapata"/>
    <s v="Tipo C:  Supervisión"/>
    <s v="Integral"/>
  </r>
  <r>
    <x v="10"/>
    <n v="93141500"/>
    <s v="Articular estrategias para la planeación participativa ciudadana a través del desarrollo de convites ciudadanos en cuatro (4) de los municipio de la subregión del Nortedeste*"/>
    <s v="Febrero"/>
    <s v="10 meses"/>
    <s v="Régimen Especial - Artículo 96 Ley 489 de 1998"/>
    <s v="Recursos propios"/>
    <n v="119555552"/>
    <n v="119555552"/>
    <s v="NO"/>
    <s v="N/A"/>
    <s v="Jorge Mario Duran Franco"/>
    <s v="Secretario "/>
    <s v="3839070"/>
    <s v="jorge.duran@antioquia.gov.co"/>
    <s v="Fortalecimiento de las instancias, mecanismos y espacios de participación ciudadana"/>
    <s v="Número de Experiencias de planeación y presupuesto participativo"/>
    <s v="Fortalecimiento y consolidación del Sistema de Participación Ciudadana y Control Social en todo el Departamento de Antioquia."/>
    <n v="70073001"/>
    <s v="Territorios Intervenidos en Planeación y Presupuesto Participativo"/>
    <s v="Articular estrategias para la implementación de Convites Ciudadanos Participativos en los municipios, buscando el fortalecimiento y dinamización de la Participación Ciudadana"/>
    <m/>
    <m/>
    <m/>
    <m/>
    <m/>
    <x v="1"/>
    <m/>
    <s v="Sin iniciar"/>
    <m/>
    <s v="John Wilson Zapata"/>
    <s v="Tipo C:  Supervisión"/>
    <s v="Integral"/>
  </r>
  <r>
    <x v="10"/>
    <n v="93141500"/>
    <s v="Articular estrategias para la planeación participativa ciudadana a través del desarrollo de convites ciudadanos en cuatro (4) de los municipio de la subregión del Suroeste*"/>
    <s v="Febrero"/>
    <s v="10 meses"/>
    <s v="Régimen Especial - Artículo 96 Ley 489 de 1998"/>
    <s v="Recursos propios"/>
    <n v="119555552"/>
    <n v="119555552"/>
    <s v="NO"/>
    <s v="N/A"/>
    <s v="Jorge Mario Duran Franco"/>
    <s v="Secretario "/>
    <s v="3839070"/>
    <s v="jorge.duran@antioquia.gov.co"/>
    <s v="Fortalecimiento de las instancias, mecanismos y espacios de participación ciudadana"/>
    <s v="Número de Experiencias de planeación y presupuesto participativo"/>
    <s v="Fortalecimiento y consolidación del Sistema de Participación Ciudadana y Control Social en todo el Departamento de Antioquia."/>
    <n v="70073001"/>
    <s v="Territorios Intervenidos en Planeación y Presupuesto Participativo"/>
    <s v="Articular estrategias para la implementación de Convites Ciudadanos Participativos en los municipios, buscando el fortalecimiento y dinamización de la Participación Ciudadana"/>
    <m/>
    <m/>
    <m/>
    <m/>
    <m/>
    <x v="1"/>
    <m/>
    <s v="Sin iniciar"/>
    <m/>
    <s v="John Wilson Zapata"/>
    <s v="Tipo C:  Supervisión"/>
    <s v="Integral"/>
  </r>
  <r>
    <x v="10"/>
    <n v="93141500"/>
    <s v="Articular estrategias para la planeación participativa ciudadana a través del desarrollo de convites ciudadanos en cuatro (4) de los municipio de la subregión del Occidente*"/>
    <s v="Febrero"/>
    <s v="10 meses"/>
    <s v="Régimen Especial - Artículo 96 Ley 489 de 1998"/>
    <s v="Recursos propios"/>
    <n v="119555552"/>
    <n v="119555552"/>
    <s v="NO"/>
    <s v="N/A"/>
    <s v="Jorge Mario Duran Franco"/>
    <s v="Secretario "/>
    <s v="3839070"/>
    <s v="jorge.duran@antioquia.gov.co"/>
    <s v="Fortalecimiento de las instancias, mecanismos y espacios de participación ciudadana"/>
    <s v="Número de Experiencias de planeación y presupuesto participativo"/>
    <s v="Fortalecimiento y consolidación del Sistema de Participación Ciudadana y Control Social en todo el Departamento de Antioquia."/>
    <n v="70073001"/>
    <s v="Territorios Intervenidos en Planeación y Presupuesto Participativo"/>
    <s v="Articular estrategias para la implementación de Convites Ciudadanos Participativos en los municipios, buscando el fortalecimiento y dinamización de la Participación Ciudadana"/>
    <m/>
    <m/>
    <m/>
    <m/>
    <m/>
    <x v="1"/>
    <m/>
    <s v="Sin iniciar"/>
    <m/>
    <s v="John Wilson Zapata"/>
    <s v="Tipo C:  Supervisión"/>
    <s v="Integral"/>
  </r>
  <r>
    <x v="10"/>
    <n v="93141500"/>
    <s v="Articular estrategias para la planeación participativa ciudadana a través del desarrollo de convites ciudadanos en cuatro (4) de los municipio de la subregión del Oriente*"/>
    <s v="Febrero"/>
    <s v="10 meses"/>
    <s v="Régimen Especial - Artículo 96 Ley 489 de 1998"/>
    <s v="Recursos propios"/>
    <n v="119555552"/>
    <n v="119555552"/>
    <s v="NO"/>
    <s v="N/A"/>
    <s v="Jorge Mario Duran Franco"/>
    <s v="Secretario "/>
    <s v="3839070"/>
    <s v="jorge.duran@antioquia.gov.co"/>
    <s v="Fortalecimiento de las instancias, mecanismos y espacios de participación ciudadana"/>
    <s v="Número de Experiencias de planeación y presupuesto participativo"/>
    <s v="Fortalecimiento y consolidación del Sistema de Participación Ciudadana y Control Social en todo el Departamento de Antioquia."/>
    <n v="70073001"/>
    <s v="Territorios Intervenidos en Planeación y Presupuesto Participativo"/>
    <s v="Articular estrategias para la implementación de Convites Ciudadanos Participativos en los municipios, buscando el fortalecimiento y dinamización de la Participación Ciudadana"/>
    <m/>
    <m/>
    <m/>
    <m/>
    <m/>
    <x v="1"/>
    <m/>
    <s v="Sin iniciar"/>
    <m/>
    <s v="John Wilson Zapata"/>
    <s v="Tipo C:  Supervisión"/>
    <s v="Integral"/>
  </r>
  <r>
    <x v="10"/>
    <n v="93141500"/>
    <s v="Articular estrategias para la planeación participativa ciudadana a través del desarrollo de convites ciudadanos en cuatro (4) de los municipio de la subregión del Uraba*"/>
    <s v="Febrero"/>
    <s v="10 meses"/>
    <s v="Régimen Especial - Artículo 96 Ley 489 de 1998"/>
    <s v="Recursos propios"/>
    <n v="119555552"/>
    <n v="119555552"/>
    <s v="NO"/>
    <s v="N/A"/>
    <s v="Jorge Mario Duran Franco"/>
    <s v="Secretario "/>
    <s v="3839070"/>
    <s v="jorge.duran@antioquia.gov.co"/>
    <s v="Fortalecimiento de las instancias, mecanismos y espacios de participación ciudadana"/>
    <s v="Número de Experiencias de planeación y presupuesto participativo"/>
    <s v="Fortalecimiento y consolidación del Sistema de Participación Ciudadana y Control Social en todo el Departamento de Antioquia."/>
    <n v="70073001"/>
    <s v="Territorios Intervenidos en Planeación y Presupuesto Participativo"/>
    <s v="Articular estrategias para la implementación de Convites Ciudadanos Participativos en los municipios, buscando el fortalecimiento y dinamización de la Participación Ciudadana"/>
    <m/>
    <m/>
    <m/>
    <m/>
    <m/>
    <x v="1"/>
    <m/>
    <s v="Sin iniciar"/>
    <m/>
    <s v="John Wilson Zapata"/>
    <s v="Tipo C:  Supervisión"/>
    <s v="Integral"/>
  </r>
  <r>
    <x v="10"/>
    <n v="93141500"/>
    <s v="Articular estrategias para la planeación participativa ciudadana a través del desarrollo de convites ciudadanos en cuatro (4) de los municipio de la subregión del Magdalena medio*"/>
    <s v="Febrero"/>
    <s v="10 meses"/>
    <s v="Régimen Especial - Artículo 96 Ley 489 de 1998"/>
    <s v="Recursos propios"/>
    <n v="119555552"/>
    <n v="119555552"/>
    <s v="NO"/>
    <s v="N/A"/>
    <s v="Jorge Mario Duran Franco"/>
    <s v="Secretario "/>
    <s v="3839070"/>
    <s v="jorge.duran@antioquia.gov.co"/>
    <s v="Fortalecimiento de las instancias, mecanismos y espacios de participación ciudadana"/>
    <s v="Número de Experiencias de planeación y presupuesto participativo"/>
    <s v="Fortalecimiento y consolidación del Sistema de Participación Ciudadana y Control Social en todo el Departamento de Antioquia."/>
    <n v="70073001"/>
    <s v="Territorios Intervenidos en Planeación y Presupuesto Participativo"/>
    <s v="Articular estrategias para la implementación de Convites Ciudadanos Participativos en los municipios, buscando el fortalecimiento y dinamización de la Participación Ciudadana"/>
    <m/>
    <m/>
    <m/>
    <m/>
    <m/>
    <x v="1"/>
    <m/>
    <m/>
    <m/>
    <m/>
    <s v="Tipo C:  Supervisión"/>
    <s v="Integral"/>
  </r>
  <r>
    <x v="10"/>
    <n v="93141500"/>
    <s v="Coordinar estrategias para promover el acceso a los bienes y servicios de apoyo institucional como estrategia de inclusión social y dignificación de las condiciones de vida de los hogares rurales en dos (2) de los municipios de la subregión del Valle de Aburrá "/>
    <s v="Febrero"/>
    <s v="10 meses"/>
    <s v="Régimen Especial - Artículo 96 Ley 489 de 1998"/>
    <s v="Recursos propios"/>
    <n v="62222222"/>
    <n v="62222222"/>
    <s v="NO"/>
    <s v="N/A"/>
    <s v="Jorge Mario Duran Franco"/>
    <s v="Secretario "/>
    <s v="3839070"/>
    <s v="jorge.duran@antioquia.gov.co"/>
    <s v="Acceso Rural a los Servicios Sociales"/>
    <s v="Jornadas de servicios realizadas y hogares rurales asesorados"/>
    <s v="Apoyo integral a los hogares en condición de pobreza extrema en el departamento de Antioquia. _x000a__x000a_"/>
    <n v="70060001"/>
    <s v="Jornadas de oferta articulada de servicios y asesoría a hogares rurales"/>
    <s v="Jornada articulada de servicios y contratación enlace técnico municipal"/>
    <m/>
    <m/>
    <m/>
    <m/>
    <m/>
    <x v="1"/>
    <m/>
    <m/>
    <m/>
    <s v="Isabel Cristina Cardona Yepez"/>
    <s v="Tipo C:  Supervisión"/>
    <s v="Integral"/>
  </r>
  <r>
    <x v="10"/>
    <n v="93141500"/>
    <s v="Coordinar estrategias para promover el acceso a los bienes y servicios de apoyo institucional como estrategia de inclusión social y dignificación de las condiciones de vida de los hogares rurales en dos (2) de los municipios dela subregión del Oriente. 2*"/>
    <s v="Febrero"/>
    <s v="10 meses"/>
    <s v="Régimen Especial - Artículo 96 Ley 489 de 1998"/>
    <s v="Recursos propios"/>
    <n v="62222222"/>
    <n v="62222222"/>
    <s v="NO"/>
    <s v="N/A"/>
    <s v="Jorge Mario Duran Franco"/>
    <s v="Secretario "/>
    <s v="3839070"/>
    <s v="jorge.duran@antioquia.gov.co"/>
    <s v="Acceso Rural a los Servicios Sociales"/>
    <s v="Jornadas de servicios realizadas y hogares rurales asesorados"/>
    <s v="Apoyo integral a los hogares en condición de pobreza extrema en el departamento de Antioquia. _x000a__x000a_"/>
    <n v="70060001"/>
    <s v="Jornadas de oferta articulada de servicios y asesoría a hogares rurales"/>
    <s v="Jornada articulada de servicios y contratación enlace técnico municipal"/>
    <m/>
    <m/>
    <m/>
    <m/>
    <m/>
    <x v="1"/>
    <m/>
    <m/>
    <m/>
    <s v="Isabel Cristina Cardona Yepez"/>
    <s v="Tipo C:  Supervisión"/>
    <s v="Integral"/>
  </r>
  <r>
    <x v="10"/>
    <n v="93141500"/>
    <s v="Coordinar estrategias para promover el acceso a los bienes y servicios de apoyo institucional como estrategia de inclusión social y dignificación de las condiciones de vida de los hogares rurales en dos (2) de los municipios dela subregión del Nordeste. 2*"/>
    <s v="Febrero"/>
    <s v="10 meses"/>
    <s v="Régimen Especial - Artículo 96 Ley 489 de 1998"/>
    <s v="Recursos propios"/>
    <n v="62222222"/>
    <n v="62222222"/>
    <s v="NO"/>
    <s v="N/A"/>
    <s v="Jorge Mario Duran Franco"/>
    <s v="Secretario "/>
    <s v="3839070"/>
    <s v="jorge.duran@antioquia.gov.co"/>
    <s v="Acceso Rural a los Servicios Sociales"/>
    <s v="Jornadas de servicios realizadas y hogares rurales asesorados"/>
    <s v="Apoyo integral a los hogares en condición de pobreza extrema en el departamento de Antioquia. _x000a__x000a_"/>
    <n v="70060001"/>
    <s v="Jornadas de oferta articulada de servicios y asesoría a hogares rurales"/>
    <s v="Jornada articulada de servicios y contratación enlace técnico municipal"/>
    <m/>
    <m/>
    <m/>
    <m/>
    <m/>
    <x v="1"/>
    <m/>
    <m/>
    <m/>
    <s v="Isabel Cristina Cardona Yepez"/>
    <s v="Tipo C:  Supervisión"/>
    <s v="Integral"/>
  </r>
  <r>
    <x v="10"/>
    <n v="93141500"/>
    <s v="Coordinar estrategias para promover el acceso a los bienes y servicios de apoyo institucional como estrategia de inclusión social y dignificación de las condiciones de vida de los hogares rurales en dos (2) de los municipios dela subregión del Occidente. 2* "/>
    <s v="Febrero"/>
    <s v="10 meses"/>
    <s v="Régimen Especial - Artículo 96 Ley 489 de 1998"/>
    <s v="Recursos propios"/>
    <n v="62222222"/>
    <n v="62222222"/>
    <s v="NO"/>
    <s v="N/A"/>
    <s v="Jorge Mario Duran Franco"/>
    <s v="Secretario "/>
    <s v="3839070"/>
    <s v="jorge.duran@antioquia.gov.co"/>
    <s v="Acceso Rural a los Servicios Sociales"/>
    <s v="Jornadas de servicios realizadas y hogares rurales asesorados"/>
    <s v="Apoyo integral a los hogares en condición de pobreza extrema en el departamento de Antioquia. _x000a__x000a_"/>
    <n v="70060001"/>
    <s v="Jornadas de oferta articulada de servicios y asesoría a hogares rurales"/>
    <s v="Jornada articulada de servicios y contratación enlace técnico municipal"/>
    <m/>
    <m/>
    <m/>
    <m/>
    <m/>
    <x v="1"/>
    <m/>
    <m/>
    <m/>
    <s v="Isabel Cristina Cardona Yepez"/>
    <s v="Tipo C:  Supervisión"/>
    <s v="Integral"/>
  </r>
  <r>
    <x v="10"/>
    <n v="93141500"/>
    <s v="Coordinar estrategias para promover el acceso a los bienes y servicios de apoyo institucional como estrategia de inclusión social y dignificación de las condiciones de vida de los hogares rurales en dos (2) de los municipios de la subregión del Magdalena Medio. 2* "/>
    <s v="Febrero"/>
    <s v="10 meses"/>
    <s v="Régimen Especial - Artículo 96 Ley 489 de 1998"/>
    <s v="Recursos propios"/>
    <n v="62222222"/>
    <n v="62222222"/>
    <s v="NO"/>
    <s v="N/A"/>
    <s v="Jorge Mario Duran Franco"/>
    <s v="Secretario "/>
    <s v="3839070"/>
    <s v="jorge.duran@antioquia.gov.co"/>
    <s v="Acceso Rural a los Servicios Sociales"/>
    <s v="Jornadas de servicios realizadas y hogares rurales asesorados"/>
    <s v="Apoyo integral a los hogares en condición de pobreza extrema en el departamento de Antioquia. _x000a__x000a_"/>
    <n v="70060001"/>
    <s v="Jornadas de oferta articulada de servicios y asesoría a hogares rurales"/>
    <s v="Jornada articulada de servicios y contratación enlace técnico municipal"/>
    <m/>
    <m/>
    <m/>
    <m/>
    <m/>
    <x v="1"/>
    <m/>
    <m/>
    <m/>
    <s v="Isabel Cristina Cardona Yepez"/>
    <s v="Tipo C:  Supervisión"/>
    <s v="Integral"/>
  </r>
  <r>
    <x v="10"/>
    <n v="93141500"/>
    <s v="Coordinar estrategias para promover el acceso a los bienes y servicios de apoyo institucional como estrategia de inclusión social y dignificación de las condiciones de vida de los hogares rurales en dos (2) de los municipios de la subregión del Uraba"/>
    <s v="Febrero"/>
    <s v="10 meses"/>
    <s v="Régimen Especial - Artículo 96 Ley 489 de 1998"/>
    <s v="Recursos propios"/>
    <n v="62222222"/>
    <n v="62222222"/>
    <s v="NO"/>
    <s v="N/A"/>
    <s v="Jorge Mario Duran Franco"/>
    <s v="Secretario "/>
    <s v="3839070"/>
    <s v="jorge.duran@antioquia.gov.co"/>
    <s v="Acceso Rural a los Servicios Sociales"/>
    <s v="Jornadas de servicios realizadas y hogares rurales asesorados"/>
    <s v="Apoyo integral a los hogares en condición de pobreza extrema en el departamento de Antioquia. _x000a__x000a_"/>
    <n v="70060001"/>
    <s v="Jornadas de oferta articulada de servicios y asesoría a hogares rurales"/>
    <s v="Jornada articulada de servicios y contratación enlace técnico municipal"/>
    <m/>
    <m/>
    <m/>
    <m/>
    <m/>
    <x v="1"/>
    <m/>
    <m/>
    <m/>
    <s v="Isabel Cristina Cardona Yepez"/>
    <s v="Tipo C:  Supervisión"/>
    <s v="Integral"/>
  </r>
  <r>
    <x v="10"/>
    <n v="93141500"/>
    <s v="Coordinar estrategias para promover el acceso a los bienes y servicios de apoyo institucional como estrategia de inclusión social y dignificación de las condiciones de vida de los hogares rurales en dos (2) de los municipios de la subregión del Bajo Cauca. 2*"/>
    <s v="Febrero"/>
    <s v="10 meses"/>
    <s v="Régimen Especial - Artículo 96 Ley 489 de 1998"/>
    <s v="Recursos propios"/>
    <n v="62222222"/>
    <n v="62222222"/>
    <s v="NO"/>
    <s v="N/A"/>
    <s v="Jorge Mario Duran Franco"/>
    <s v="Secretario "/>
    <s v="3839070"/>
    <s v="jorge.duran@antioquia.gov.co"/>
    <s v="Acceso Rural a los Servicios Sociales"/>
    <s v="Jornadas de servicios realizadas y hogares rurales asesorados"/>
    <s v="Apoyo integral a los hogares en condición de pobreza extrema en el departamento de Antioquia. _x000a__x000a_"/>
    <n v="70060001"/>
    <s v="Jornadas de oferta articulada de servicios y asesoría a hogares rurales"/>
    <s v="Jornada articulada de servicios y contratación enlace técnico municipal"/>
    <m/>
    <m/>
    <m/>
    <m/>
    <m/>
    <x v="1"/>
    <m/>
    <m/>
    <m/>
    <s v="Isabel Cristina Cardona Yepez"/>
    <s v="Tipo C:  Supervisión"/>
    <s v="Integral"/>
  </r>
  <r>
    <x v="10"/>
    <n v="93141500"/>
    <s v="Coordinar estrategias para promover el acceso a los bienes y servicios de apoyo institucional como estrategia de inclusión social y dignificación de las condiciones de vida de los hogares rurales en dos (2) de los municipios de la subregión del Norte"/>
    <s v="Febrero"/>
    <s v="10 meses"/>
    <s v="Régimen Especial - Artículo 96 Ley 489 de 1998"/>
    <s v="Recursos propios"/>
    <n v="62222222"/>
    <n v="62222222"/>
    <s v="NO"/>
    <s v="N/A"/>
    <s v="Jorge Mario Duran Franco"/>
    <s v="Secretario "/>
    <s v="3839070"/>
    <s v="jorge.duran@antioquia.gov.co"/>
    <s v="Acceso Rural a los Servicios Sociales"/>
    <s v="Jornadas de servicios realizadas y hogares rurales asesorados"/>
    <s v="Apoyo integral a los hogares en condición de pobreza extrema en el departamento de Antioquia. _x000a__x000a_"/>
    <n v="70060001"/>
    <s v="Jornadas de oferta articulada de servicios y asesoría a hogares rurales"/>
    <s v="Jornada articulada de servicios y contratación enlace técnico municipal"/>
    <m/>
    <m/>
    <m/>
    <m/>
    <m/>
    <x v="1"/>
    <m/>
    <m/>
    <m/>
    <s v="Isabel Cristina Cardona Yepez"/>
    <s v="Tipo C:  Supervisión"/>
    <s v="Integral"/>
  </r>
  <r>
    <x v="10"/>
    <n v="93141500"/>
    <s v="Coordinar estrategias para promover el acceso a los bienes y servicios de apoyo institucional como estrategia de inclusión social y dignificación de las condiciones de vida de los hogares rurales en dos (2) de los municipios de la subregión del Suroeste. 2*"/>
    <s v="Febrero"/>
    <s v="10 meses"/>
    <s v="Régimen Especial - Artículo 96 Ley 489 de 1998"/>
    <s v="Recursos propios"/>
    <n v="62222222"/>
    <n v="62222222"/>
    <s v="NO"/>
    <s v="N/A"/>
    <s v="Jorge Mario Duran Franco"/>
    <s v="Secretario "/>
    <s v="3839070"/>
    <s v="jorge.duran@antioquia.gov.co"/>
    <s v="Acceso Rural a los Servicios Sociales"/>
    <s v="Jornadas de servicios realizadas y hogares rurales asesorados"/>
    <s v="Apoyo integral a los hogares en condición de pobreza extrema en el departamento de Antioquia. _x000a__x000a_"/>
    <n v="70060001"/>
    <s v="Jornadas de oferta articulada de servicios y asesoría a hogares rurales"/>
    <s v="Jornada articulada de servicios y contratación enlace técnico municipal"/>
    <m/>
    <m/>
    <m/>
    <m/>
    <m/>
    <x v="1"/>
    <m/>
    <m/>
    <m/>
    <s v="Isabel Cristina Cardona Yepez"/>
    <s v="Tipo C:  Supervisión"/>
    <s v="Integral"/>
  </r>
  <r>
    <x v="10"/>
    <n v="93141500"/>
    <s v="Prestación de Servicios profesionales y de apoyo a la gestión para impulsar y desarrollar los programas estratégicos de la Secretaría de Participación Ciudadana y Desarrollo Social en el Departamento de Antioquia"/>
    <s v="Febrero"/>
    <s v="10 meses"/>
    <s v="Contratación Directa - Contratos Interadministrativos"/>
    <s v="Recursos propios"/>
    <n v="690000000"/>
    <n v="690000000"/>
    <s v="NO"/>
    <s v="N/A"/>
    <s v="Jorge Mario Duran Franco"/>
    <s v="Secretario "/>
    <s v="3839070"/>
    <s v="jorge.duran@antioquia.gov.co"/>
    <s v="Fortalecimiento del Movimiento Comunal y las Organizaciones Sociales"/>
    <s v="Organizaciones comunales asesoradas para en el cumplimiento de requisitos legales - Programa formador de formadores participando en proceso de réplica de conocimientos con organismos comunales y sociales. formulado e implementado"/>
    <s v="Fortalecimiento de la organización Comunal en el departamento de Antioquia"/>
    <n v="70062001"/>
    <s v="Numero de organizaciones comunales existente en los 118 municipios de la competencia que cumplen los 4 mínimos organizativos (personería Jurídica vigente, estatutos actualizados y aprobados, Dignatario o directivos electos- Sin vacantes, Libros reglamentarios registrados) - Número formadores cualificados - Número de replicas municipales realizadas por los formadores&quot;"/>
    <s v="*Caracterización para la identificación de las necesidades y prioridades de las organizaciones comunales, sociales y ediles en temas de fortalecimiento. - *Construcción de propuesta anualizada de caracterización por subregiones del departamento. - * Desarrollo de procesos de caracterización de afiliados por subregiones. - *implementación de acciones orientadas al desarrollo del procedimiento de Inspección, Vigilancia y Control - *Diseño de propuesta técnica, metodológica y temática para la actualización y recertificación de los formadores comunales del departamento. - *Caracterización del Programa Formador de Formadores y los formadores comunales del departamento. - *Proceso formativo y de actualización de conocimientos para la recertificación de los formadores comunales. - * Formadores comunales en ejercicio, realizando proceso de réplica de conocimientos en organismos comunales."/>
    <m/>
    <m/>
    <m/>
    <m/>
    <m/>
    <x v="1"/>
    <m/>
    <m/>
    <s v="Tambien afecta estos proyectos: PROGRAMA: Fortalecimiento de las instancias, mecanismos y espacios de participación ciudadana, PRODUCTO: Número de Consejos de Participación Ciudadana y Control Social creados y fortalecidos, PROYECTO: Fortalecimiento y consolidación del Sistema de Participación Ciudadana y Control Social en todo el Departamento de Antioquia,  ELEMENTO PEP: 70063001, PRODUCTOS:  Fortalecer 63 Consejos Municipales de Participación Ciudadana y CS y crear 20 nuevos Consejos, ACTIVIDADES Formación Ciudadana para la Participación y la Convivencia, Comunicación e Información para el Desarrollo, Movilización social para la incidencia y formulación de la política Pública de Participación Ciudadana, Estrategia de seguimiento, monitoreo y evaluación. – PROGRAMA: Fortalecimiento de las instancias, mecanismos y espacios de participación ciudadana, PRODUCTO: Número de Experiencias de planeación y presupuesto participativo, PROYECTO: Fortalecimiento y consolidación del Sistema de Participación Ciudadana y Control Social en todo el Departamento de Antioquia. ELEMENTO PEP: 70073001, PRODUCTOS: Territorios Intervenidos en Planeación y Presupuesto Participativo, ACTIVIDADES: Articular estrategias para la implementación de Convites Ciudadanos Participativos en los municipios, buscando el fortalecimiento y dinamización de la Participación Ciudadana. – PROGRAMA: Antioquia reconoce e incluye la diversidad sexual y de género &quot;Campaña comunicacional, PRODUCTOS: Encuentros, espacios e instancias de participación, Alianzas público privadas y Grupos de investigación, PROYECTO:  Fortalecimiento Antioquia reconoce e incluye la diversidad sexual y de género en el departamento de Antioquia, ELEMENTO PEP: 70066001, PRODUCTOS: Piezas pedagógicas comunicacionales, Encuentros realizados y espacios e instancias de participación con integrantes de la población LGBTI, Insumos para la formulación de la política pública y para la asesoría y la asistencia técnica que se realizará a los 124 municipios, Encuentros realizados y espacios e instancias de participación con integrantes de la población LGBTI, ACTIVIDADES: Foro académico, Reuniones de socialización y construcción en torno a los derechos LGBTI, Diseño y divulgación de las herramientas pedagógicas, Sistematización, Generación de conocimientos orientados a la formulación de la política pública LGBTI, grupo de investigación, encuentros subregionales. - PROGRAMA: Acceso Rural a los Servicios Sociales, PRODUCTOS: Jornadas de servicios realizadas y hogares rurales asesorados, PROYECTO: Apoyo integral a los hogares en condición de pobreza extrema en el departamento de Antioquia, ELEMENTO PEP: 70060001, PRODUCTOS: Jornadas de oferta articulada de servicios y asesoría a hogares rurales, ACTIVIDADES: Acompañamiento al proceso de planeación, ejecución, evaluación y sistematización de las acciones e impactos del proyecto"/>
    <s v="Ivan Rodriguez"/>
    <s v="Tipo C:  Supervisión"/>
    <s v="Integral"/>
  </r>
  <r>
    <x v="10"/>
    <n v="93141500"/>
    <s v="Desarrollar e implemetar diversas  acciones pedagógicas dirigdas al reconocimiento de los derechos LGBTI y la formulación de una política pública en el Departamento de Antioquia"/>
    <s v="Febrero"/>
    <s v="10 meses "/>
    <s v="Selección Abreviada - Menor Cuantía"/>
    <s v="Recursos propios"/>
    <n v="600000000"/>
    <n v="600000000"/>
    <s v="NO"/>
    <s v="N/A"/>
    <s v="JorgeMario Duran Franco"/>
    <s v="Secretario de Despacho"/>
    <s v="3839070"/>
    <s v="jorge.duran@antioquia.gov.co"/>
    <s v="Antioquia reconoce e incluye la diversidad sexual y de género"/>
    <s v="Campaña comunicacional_x000a_Encuentros, espacios e instancias de participación_x000a_Alianzas público privadas_x000a_Gurpos de investigación_x000a_"/>
    <s v="Fortalecimiento Antioquia reconoce e incluye la diversidad sexual y de género en el departamento de Antioquia"/>
    <n v="70066001"/>
    <s v="Piezas pedagógicas comunicacionales _x000a_Encuentros realizados y espacios e instancias de participación con integrantes de la población LGBTI_x000a_Insumos para la formulación de la política pública y para la asesoría y la asistencia técnica que se realizará a los 124 municipios_x000a_Encuentros realizados y espacios e instancias de participación con integrantes de la población LGBTI"/>
    <s v="Foro académico_x000a_Reuniones de socialización y construcción en torno a los derechos LGBTI_x000a_Diseño y divulgación de las herrameintas pedagógicas_x000a_Sistematización _x000a_Generación de conocimientos orientados a la formulación de la politica pública LGBTI_x000a_grupo de investigación_x000a_encuentros subregionales"/>
    <m/>
    <m/>
    <m/>
    <m/>
    <m/>
    <x v="1"/>
    <m/>
    <m/>
    <m/>
    <s v="Eliana Zapata"/>
    <s v="Tipo C:  Supervisión"/>
    <s v="Integral"/>
  </r>
  <r>
    <x v="10"/>
    <n v="93141500"/>
    <s v="Prestación de servicios de mantenimiento, soporte, nuevos desarrollos y trasferencia de conocimiento para garantizar la sostenibilidad del sistema unificado de registros de organizaciones comunales SURCO de los procesos de gestión documental"/>
    <s v="Febrero"/>
    <s v="10 meses"/>
    <s v="Contratación Directa - No pluralidad de oferentes"/>
    <s v="Recursos propios"/>
    <n v="150000000"/>
    <n v="150000000"/>
    <s v="NO"/>
    <s v="N/A"/>
    <s v="JorgeMario Duran Franco"/>
    <s v="Secretario de Despacho"/>
    <s v="3839070"/>
    <s v="jorge.duran@antioquia.gov.co"/>
    <s v="Fortalecimiento del Movimiento Comunal y las Organizaciones Sociales"/>
    <s v="Organizaciones comunales asesoradas para en el cumplimiento de requisitos legales"/>
    <s v="Fortalecimiento de la organización Comunal en el departamento de Antioquia"/>
    <n v="70064001"/>
    <s v="Propuesta integral de servicios outsourcing para el apoyo a la administración, transferencia de conocimiento, sostenibilidad y desarrollo de procesos de implantación en territorio del sistema el sistema unificado de registro y control de organismos comunales – SURCO para el año 2.017_x000a_"/>
    <s v="*Soporte técnico para sostenibilidad del sistema y acompañamiento a procesos de elecciones comunales._x000a_*Apoyo a procesos de gestión documental._x000a_*Sostenibilidad y ajustes de desarrollo vinculado al sistema Mercurio_x000a_*Instalación configuración y alojamiento en Servidores externos_x000a_"/>
    <m/>
    <m/>
    <m/>
    <m/>
    <m/>
    <x v="1"/>
    <m/>
    <m/>
    <m/>
    <s v="Hector Correa"/>
    <s v="Tipo C:  Supervisión"/>
    <s v="Integral"/>
  </r>
  <r>
    <x v="10"/>
    <n v="93141500"/>
    <s v="Desarrollar cada una de las etapas y actividades que se requieren para la implementación  de la convocatoria &quot;IDEAS EN GRANDE&quot; Estímulos a la gestión y al desarrollo comunitario  "/>
    <s v="Febrero"/>
    <s v="9 meses"/>
    <s v="Selección Abreviada - Menor Cuantía"/>
    <s v="Recursos propios"/>
    <n v="470000000"/>
    <n v="470000000"/>
    <s v="NO"/>
    <s v="N/A"/>
    <s v="JorgeMario Duran Franco"/>
    <s v="Secretario de Despacho"/>
    <s v="3839070"/>
    <s v="jorge.duran@antioquia.gov.co"/>
    <s v="Fortalecimiento del Movimiento Comunal y las Organizaciones Sociales"/>
    <s v="Organizaciones comunales y sociales en convocatorias públicas departamentales, participando. - Organizaciones comunales y sociales con proyectos financiados, beneficiadas."/>
    <s v="Gestión para el desarrollo y la cohesión territorial"/>
    <n v="70057001"/>
    <s v="Número de organizaciones comunales y sociales  que se presentan a las convocatorias departamentales por subregión. - Número de organizaciones comunales y sociales con proyectos financiados por el gobierno departamental"/>
    <s v="Construir una ruta de gestión y canalización de oferta pública departamental para la sostenibilidad financiera, técnica y administrativa de las organizaciones sociales y comunales. - *Apoyo técnico al antes, durante y después de la convocatoria. - *Desarrollar un proceso de asistencia técnica para las organizaciones sociales y comunales participante en las convocatoria y las acreedores de los estímulos. - Fortalecer las organizaciones sociales y comunales a través de la cofinanciación de los proyectos que le aporten a la gestión para el desarrollo y la cohesión territorial. - Desarrollar un proceso de asistencia técnica para las organizaciones sociales y comunales acreedores de los estímulos"/>
    <m/>
    <m/>
    <m/>
    <m/>
    <m/>
    <x v="1"/>
    <m/>
    <m/>
    <m/>
    <s v="Juan Camilo Montoya"/>
    <s v="Tipo C:  Supervisión"/>
    <s v="Integral"/>
  </r>
  <r>
    <x v="10"/>
    <n v="93141500"/>
    <s v="Estimulos a organizaciones sociales y comunales participantes de la convocatoria &quot;IDEAS EN GRANDE"/>
    <s v="Febrero"/>
    <s v="9 meses"/>
    <s v="Otro Tipo de Contrato"/>
    <s v="Recursos propios"/>
    <n v="1500000000"/>
    <n v="1500000000"/>
    <s v="NO"/>
    <s v="N/A"/>
    <s v="JorgeMario Duran Franco"/>
    <s v="Secretario de Despacho"/>
    <s v="3839070"/>
    <s v="jorge.duran@antioquia.gov.co"/>
    <s v="Fortalecimiento del Movimiento Comunal y las Organizaciones Sociales"/>
    <s v="Organizaciones comunales y sociales en convocatorias públicas departamentales, participando. - Organizaciones comunales y sociales con proyectos financiados, beneficiadas."/>
    <s v="Gestión para el desarrollo y la cohesión territorial"/>
    <n v="70057001"/>
    <s v="Número de organizaciones comunales y sociales  que se presentan a las convocatorias departamentales por subregión. - Número de organizaciones comunales y sociales con proyectos financiados por el gobierno departamental"/>
    <s v="Construir una ruta de gestión y canalización de oferta pública departamental para la sostenibilidad financiera, técnica y administrativa de las organizaciones sociales y comunales. - *Apoyo técnico al antes, durante y después de la convocatoria. - *Desarrollar un proceso de asistencia técnica para las organizaciones sociales y comunales participante en las convocatoria y las acreedores de los estímulos. - Fortalecer las organizaciones sociales y comunales a través de la cofinanciación de los proyectos que le aporten a la gestión para el desarrollo y la cohesión territorial. - Desarrollar un proceso de asistencia técnica para las organizaciones sociales y comunales acreedores de los estímulos"/>
    <m/>
    <m/>
    <m/>
    <m/>
    <m/>
    <x v="1"/>
    <m/>
    <m/>
    <s v="Estímulos que se entregan en el concurso"/>
    <s v="Juan Camilo Montoya"/>
    <s v="Tipo C:  Supervisión"/>
    <s v="Integral"/>
  </r>
  <r>
    <x v="10"/>
    <n v="93141500"/>
    <s v="Articular esfuerzos y estrategias con miras a dellarrolar programas conjuntos dirigidos al fortalecciomiento del control social  y la rendición pública de cuentas en el Departamento de Antioquia "/>
    <s v="Febrero"/>
    <s v="9 meses"/>
    <s v="Régimen Especial - Artículo 96 Ley 489 de 1998"/>
    <s v="Recursos propios"/>
    <n v="90000000"/>
    <n v="90000000"/>
    <s v="NO"/>
    <s v="N/A"/>
    <s v="JorgeMario Duran Franco"/>
    <s v="Secretario de Despacho"/>
    <s v="3839070"/>
    <s v="jorge.duran@antioquia.gov.co"/>
    <s v="Fortalecimiento de las instancias, mecanismos y espacios de participación ciudadana"/>
    <s v="Número de Consejos de Participación Ciudadana y Control Social creados y fortalecidos"/>
    <s v="Fortalecimiento y consolidación del Sistema de Participación Ciudadana y Control Social en todo el Departamento de Antioquia."/>
    <n v="70063001"/>
    <s v="Fortalecer 63 Consejos Municipales de Participación Ciudadana y CS y crear 20 nuevos Consejos."/>
    <s v="Formación Ciudadana para la Participación y la Convivencia._x000a__x000a_Comunicación e Información para el Desarrollo._x000a__x000a_Movilización social para la incidencia y formulación de la política Pública de Participación Ciudadana_x000a__x000a_Estrategia de seguimiento, monitoreo y evaluación."/>
    <m/>
    <m/>
    <m/>
    <m/>
    <m/>
    <x v="1"/>
    <m/>
    <m/>
    <m/>
    <s v="Eliana Zapata"/>
    <s v="Tipo C:  Supervisión"/>
    <s v="Integral"/>
  </r>
  <r>
    <x v="10"/>
    <n v="93141500"/>
    <s v="Articular acciones  estratégicas para la implementación  de la escuela comunal en el departametno de Antioquia"/>
    <s v="Febrero"/>
    <s v="9 meses"/>
    <s v="Régimen Especial - Artículo 96 Ley 489 de 1998"/>
    <s v="Recursos propios"/>
    <n v="100000000"/>
    <n v="100000000"/>
    <s v="NO"/>
    <s v="N/A"/>
    <s v="JorgeMario Duran Franco"/>
    <s v="Secretario de Despacho"/>
    <s v="3839070"/>
    <s v="jorge.duran@antioquia.gov.co"/>
    <s v="Fortalecimiento del Movimiento Comunal y las Organizaciones Sociales"/>
    <s v="Organizaciones comunales asesoradas para en el cumplimiento de requisitos legales. - Programa de formación de dignatarios comunales, representantes de organizaciones sociales y ediles, formulado e implementado"/>
    <s v="Fortalecimiento de la organización Comunal en el departamento de Antioquia"/>
    <n v="70062001"/>
    <s v="Numero de organizaciones comunales existente en los 118 municipios de la competencia que cumplen los 4 mínimos organizativos (personería Jurídica vigente, estatutos actualizados y aprobados, Dignatario o directivos electos- Sin vacantes, Libros reglamentarios registrados. - Número dignatarios  que asisten a talleres formativos. - Número representantes de organizaciones sociales que asisten a talleres formativos. -  Número ediles que asisten a talleres formativos"/>
    <s v="*Caracterización para la identificación de las necesidades y prioridades de las organizaciones comunales, sociales y ediles en temas de fortalecimiento. - *Construcción de propuesta anualizada de caracterización por subregiones del departamento. - * Desarrollo de procesos de caracterización de afiliados por subregiones. - *implementación de acciones orientadas al desarrollo del procedimiento de Inspección, Vigilancia y Control - *Diseño técnico, metodológico y temático de la propuesta de Escuela Virtual de Formación Comunal. - *Desarrollo de Módulo Piloto de Formación, según necesidades y prioridades de la caracterización de temas de fortalecimiento. - *Desarrollo de módulos según prioridades de la caracterización de fortalecimiento - *Diseño e implementación de programa de tutorías para los módulos de formación virtual de la Escuela, con los formadores comunales del departamento. -*Programación de encuentros académicos y eventos lúdicos - recreativos para la celebración de la semana comunal en el departamento. - *Encuentro de capacitación a juntas administradoras"/>
    <m/>
    <m/>
    <m/>
    <m/>
    <m/>
    <x v="1"/>
    <m/>
    <m/>
    <m/>
    <s v="Ivan Rodriguez"/>
    <s v="Tipo C:  Supervisión"/>
    <s v="Integral"/>
  </r>
  <r>
    <x v="10"/>
    <n v="93141500"/>
    <s v="Prestar el servicio de apoyo a  los tramites y desarrollo de las diferentes etapas  en la gestión de información y el registro de los organismos comunales del Departamenteo de Antioquia"/>
    <s v="Febrero"/>
    <s v="9 meses"/>
    <s v="Mínima Cuantía"/>
    <s v="Recursos propios"/>
    <n v="70000000"/>
    <n v="70000000"/>
    <s v="NO"/>
    <s v="N/A"/>
    <s v="JorgeMario Duran Franco"/>
    <s v="Secretario de Despacho"/>
    <s v="3839070"/>
    <s v="jorge.duran@antioquia.gov.co"/>
    <s v="Fortalecimiento del Movimiento Comunal y las Organizaciones Sociales"/>
    <s v="Organizaciones comunales asesoradas para en el cumplimiento de requisitos legales. - Programa formador de formadores participando en proceso de réplica de conocimientos con organismos comunales y sociales. formulado e implementado. - Programa de formación de dignatarios comunales, representantes de organizaciones sociales y ediles, formulado e implementado"/>
    <s v="Fortalecimiento de la organización Comunal en el departamento de Antioquia"/>
    <n v="70062001"/>
    <s v="Numero de organizaciones comunales existente en los 118 municipios de la competencia que cumplen los 4 mínimos organizativos (personería Jurídica vigente, estatutos actualizados y aprobados, Dignatario o directivos electos- Sin vacantes, Libros reglamentarios registrados). - Número formadores cualificados. - Número de replicas municipales realizadas por los formadores.- Número dignatarios  que asisten a talleres formativos. - Número representantes de organizaciones sociales que asisten a talleres formativos. -  Número ediles que asisten a talleres formativos"/>
    <s v="-Caracterización para la identificación de las necesidades y prioridades de las organizaciones comunales, sociales y ediles en temas de fortalecimiento. - *Construcción de propuesta anualizada de caracterización por subregiones del departamento. - * Desarrollo de procesos de caracterización de afiliados por subregiones. - *implementación de acciones orientadas al desarrollo del procedimiento de Inspección, Vigilancia y Control - *Diseño de propuesta técnica, metodológica y temática para la actualización y recertificación de los formadores comunales del departamento. - Caracterización del Programa Formador de Formadores y los formadores comunales del departamento. - Proceso formativo y de actualización de conocimientos para la recertificación de los formadores comunales. -  Formadores comunales en ejercicio, realizando proceso de réplica de conocimientos en organismos comunales. - Diseño técnico, metodológico y temático de la propuesta de Escuela Virtual de Formación Comunal. - Desarrollo de Módulo Piloto de Formación, según necesidades y prioridades de la caracterización de temas de fortalecimiento. - Desarrollo de módulos según prioridades de la caracterización de fortalecimiento. - Diseño e implementación de programa de tutorías para los módulos de formación virtual de la Escuela, con los formadores comunales del departamento. - Programación de encuentros académicos y eventos lúdicos - recreativos para la celebración de la semana comunal en el departamento. - Encuentro de capacitación a juntas administradoras"/>
    <m/>
    <m/>
    <m/>
    <m/>
    <m/>
    <x v="1"/>
    <m/>
    <m/>
    <m/>
    <s v="Ivan Rodriguez"/>
    <s v="Tipo C:  Supervisión"/>
    <s v="Integral"/>
  </r>
  <r>
    <x v="10"/>
    <n v="93141500"/>
    <s v="Compra de tiquetes aéreos para el desplazamiento de los funcionarios en el territorio nacional."/>
    <s v="Febrero"/>
    <s v="9 meses"/>
    <s v="Contratación Directa - Contratos Interadministrativos"/>
    <s v="Recursos propios"/>
    <n v="25000000"/>
    <n v="25000000"/>
    <s v="NO"/>
    <s v="N/A"/>
    <s v="JorgeMario Duran Franco"/>
    <s v="Secretario de Despacho"/>
    <s v="3839070"/>
    <s v="jorge.duran@antioquia.gov.co"/>
    <m/>
    <m/>
    <m/>
    <m/>
    <m/>
    <m/>
    <m/>
    <m/>
    <m/>
    <m/>
    <m/>
    <x v="1"/>
    <m/>
    <m/>
    <m/>
    <s v="Martha Nubia  Hoyos"/>
    <s v="Tipo C:  Supervisión"/>
    <s v="Integral"/>
  </r>
  <r>
    <x v="11"/>
    <n v="80111504"/>
    <s v="Designar estudiantes de las universidades publicas y privadas para realización de la práctica académica, con el fin de brindar apoyo a la gestión del Departamento de Antioquia y sus subregiones durante el primer semestre 2017 _x000a_(Compentencia: Desarrollo Organizacional)"/>
    <s v="Febrero"/>
    <n v="5"/>
    <s v="Contratación Directa - Contratos Interadministrativos"/>
    <s v="Recursos propios"/>
    <n v="24036480"/>
    <n v="24036480"/>
    <s v="NO"/>
    <s v="N/A"/>
    <s v="Alvaro Villada García"/>
    <s v="LNR"/>
    <n v="3839140"/>
    <s v="alvaro.villada@antioquia.gov.co"/>
    <s v="Fortalecimiento Institucional para la planeación y la gestión del Desarrollo Territorial"/>
    <s v="Municipios fortalecidos en aspectos fiscales y financieros"/>
    <s v="Fortalecimiento fiscal y financiero de los 125 municipios de Antioquia"/>
    <n v="220130"/>
    <s v="Municipios fortalecidos en aspectos fiscales y financieros"/>
    <s v="Fortalecimiento fiscal y financiero"/>
    <m/>
    <m/>
    <m/>
    <m/>
    <m/>
    <x v="1"/>
    <m/>
    <m/>
    <s v="Supervisión: N/A_x000a_La Dirección aporta informes de seguimiento a la gestión"/>
    <s v="Competencia de la Secretaría de Gestión Humana - ADO_x000a_Responsable por la Dirección Alvaro Villada García"/>
    <s v="Tipo C:  Supervisión"/>
    <s v="Supervisión: N/A"/>
  </r>
  <r>
    <x v="11"/>
    <n v="80111604"/>
    <s v="Apoyo al fortalecimiento fiscal y financiero de los 125 municipios de Antioquia el cual es el objetivo de la Dirección de Finanzas y Gestión de Recursos del DAP"/>
    <s v="MARZO  "/>
    <n v="8"/>
    <s v="Concurso de Méritos"/>
    <s v="Recursos propios"/>
    <n v="313699356"/>
    <n v="313699356"/>
    <s v="NO"/>
    <s v="N/A"/>
    <s v="Alvaro Villada García"/>
    <s v="LNR"/>
    <n v="3839140"/>
    <s v="alvaro.villada@antioquia.gov.co"/>
    <s v="Fortalecimiento Institucional para la planeación y la gestión del Desarrollo Territorial"/>
    <s v="Municipios fortalecidos en aspectos fiscales y financieros"/>
    <s v="Fortalecimiento fiscal y financiero de los 125 municipios de Antioquia"/>
    <n v="220130"/>
    <s v="Municipios fortalecidos en aspectos fiscales y financieros"/>
    <s v="Fortalecimiento fiscal y financiero"/>
    <m/>
    <m/>
    <m/>
    <m/>
    <m/>
    <x v="1"/>
    <m/>
    <m/>
    <m/>
    <s v="Alvaro Villada García"/>
    <s v="Tipo C:  Supervisión"/>
    <s v="Tecnica, Administrativa, Financiera, Jurídica, Coordinación"/>
  </r>
  <r>
    <x v="11"/>
    <n v="80111614"/>
    <s v="Prestación de servicios de personal de apoyo Temporal _x000a_(Compentencia: Desarrollo Organizacional)"/>
    <s v="ENERO  "/>
    <n v="12"/>
    <s v="Contratación Directa - Prestación de Servicios y de Apoyo a la Gestión Persona Natural"/>
    <s v="Recursos propios"/>
    <n v="139227684"/>
    <n v="139227684"/>
    <s v="NO"/>
    <s v="N/A"/>
    <s v="Alvaro Villada García"/>
    <s v="LNR"/>
    <n v="3839140"/>
    <s v="alvaro.villada@antioquia.gov.co"/>
    <s v="Fortalecimiento Institucional para la planeación y la gestión del Desarrollo Territorial"/>
    <s v="Municipios fortalecidos en aspectos fiscales y financieros"/>
    <s v="Fortalecimiento fiscal y financiero de los 125 municipios de Antioquia"/>
    <n v="220130"/>
    <s v="Municipios fortalecidos en aspectos fiscales y financieros"/>
    <s v="Fortalecimiento fiscal y financiero"/>
    <m/>
    <m/>
    <m/>
    <m/>
    <m/>
    <x v="1"/>
    <m/>
    <m/>
    <s v="Supervisión: N/A_x000a_La Dirección aporta informes de seguimiento a la gestión"/>
    <s v="Competencia de la Secretaría de Gestión Humana - ADO_x000a_Responsable por la Dirección Alvaro Villada García"/>
    <s v="Tipo C:  Supervisión"/>
    <s v="Supervisión: N/A"/>
  </r>
  <r>
    <x v="11"/>
    <n v="80141607"/>
    <s v="Prestación de servicios de un operador logístico para la organización, administración, ejecución y demás acciones logísticas necesarias para la realización de los eventos programadas por la Gobernación de Antioquia  _x000a_(Competencia de la Oficina de Comunicaciones)"/>
    <s v="Febrero"/>
    <n v="10.5"/>
    <s v="Contratación Directa - Prestación de Servicios y de Apoyo a la Gestión Persona Jurídica"/>
    <s v="Recursos propios"/>
    <n v="100000000"/>
    <n v="100000000"/>
    <s v="NO"/>
    <s v="N/A"/>
    <s v="Alvaro Villada García"/>
    <s v="LNR"/>
    <n v="3839140"/>
    <s v="alvaro.villada@antioquia.gov.co"/>
    <s v="Gestión de la información temática territorial como base fundamental para la planeación y el desarrollo"/>
    <s v="Creación del Observatorio Económico, Fiscal y Financiero de los municipios de Antioquia"/>
    <s v="Construcción del Observatorio Fiscal y financiero del Departamento de Antioquia"/>
    <n v="220130"/>
    <s v="Municipios fortalecidos en aspectos fiscales y financieros"/>
    <s v="Fortalecimiento fiscal y financiero"/>
    <m/>
    <m/>
    <m/>
    <m/>
    <m/>
    <x v="1"/>
    <m/>
    <m/>
    <s v="Se desconoce los responsables de las demas Dependencias que participen en el proceso contractual"/>
    <s v="Competencia de la Oficina de Comunicaciones_x000a_Responsable por la Dirección Alvaro Villada García"/>
    <s v="Tipo B2: Supervisión Colegiada"/>
    <s v=" La dirección aporta supervisión Administrativa, Financiera, Jurídica, coordinación. _x000a_"/>
  </r>
  <r>
    <x v="11"/>
    <n v="80111504"/>
    <s v="Designar estudiantes de las universidades publicas y privadas para realización de la práctica académica, con el fin de brindar apoyo a la gestión del Departamento de Antioquia y sus subregiones durante el segundo semestre 2017_x000a_(Compentencia: Desarrollo Organizacional)"/>
    <s v="AGOSTO"/>
    <n v="5"/>
    <s v="Contratación Directa - Contratos Interadministrativos"/>
    <s v="Recursos propios"/>
    <n v="24036480"/>
    <n v="24036480"/>
    <s v="NO"/>
    <s v="N/A"/>
    <s v="Alvaro Villada García"/>
    <s v="LNR"/>
    <n v="3839140"/>
    <s v="alvaro.villada@antioquia.gov.co"/>
    <s v="Fortalecimiento Institucional para la planeación y la gestión del Desarrollo Territorial"/>
    <s v="Municipios fortalecidos en aspectos fiscales y financieros"/>
    <s v="Fortalecimiento fiscal y financiero de los 125 municipios de Antioquia"/>
    <n v="220130"/>
    <s v="Municipios fortalecidos en aspectos fiscales y financieros"/>
    <s v="Fortalecimiento fiscal y financiero"/>
    <m/>
    <m/>
    <m/>
    <m/>
    <m/>
    <x v="1"/>
    <m/>
    <m/>
    <s v="Supervisión: N/A_x000a_La Dirección aporta informes de seguimiento a la gestión"/>
    <s v="Competencia de la Secretaría de Gestión Humana - ADO_x000a_Responsable por la Dirección Alvaro Villada García"/>
    <s v="Tipo C:  Supervisión"/>
    <s v="Supervisión: N/A"/>
  </r>
  <r>
    <x v="11"/>
    <n v="80111604"/>
    <s v="Diseño, implementación, puesta en marcha,operación y evaluación del observatorio económico, fiscal y financiero de Antioquia."/>
    <s v="MARZO  "/>
    <n v="7"/>
    <s v="Licitación Pública"/>
    <s v="Recursos propios"/>
    <n v="6056377552"/>
    <n v="6056377552"/>
    <s v="NO"/>
    <s v="N/A"/>
    <s v="Alvaro Villada García"/>
    <s v="LNR"/>
    <n v="3839140"/>
    <s v="alvaro.villada@antioquia.gov.co"/>
    <s v="Gestión de la información temática territorial como base fundamental para la planeación y el desarrollo"/>
    <s v="Creación del Observatorio Económico, Fiscal y Financiero de los municipios de Antioquia"/>
    <s v="Construcción del Observatorio Fiscal y financiero del Departamento de Antioquia"/>
    <s v="220147"/>
    <s v="Creación del Observatorio Económico, Fiscal y Financiero de los municipios de Antioquia"/>
    <s v="Diseño, implementación, puesta en marcha,operación y evaluación del observatorio económico, fiscal y financiero de Antioquia."/>
    <m/>
    <m/>
    <m/>
    <m/>
    <m/>
    <x v="1"/>
    <m/>
    <m/>
    <m/>
    <s v="Alvaro Villada García_x000a_Claudia Castro _x000a_Hernando Latorre"/>
    <s v="Tipo B2: Supervisión Colegiada"/>
    <s v="Tecnica, Administrativa, Financiera, Jurídica, Coordinación"/>
  </r>
  <r>
    <x v="11"/>
    <n v="78111502"/>
    <s v="Adquisición de tiquetes áereos para la Gobernación de Antioquia _x000a_(Compentencia Subsecretaría Logística)"/>
    <s v="MARZO  "/>
    <n v="9"/>
    <s v="Contratación Directa - Contratos Interadministrativos"/>
    <s v="Recursos propios"/>
    <n v="20000000"/>
    <n v="20000000"/>
    <s v="NO"/>
    <s v="N/A"/>
    <s v="Alvaro Villada García"/>
    <s v="LNR"/>
    <n v="3839140"/>
    <s v="alvaro.villada@antioquia.gov.co"/>
    <s v="Gestión de la información temática territorial como base fundamental para la planeación y el desarrollo"/>
    <s v="Creación del Observatorio Económico, Fiscal y Financiero de los municipios de Antioquia"/>
    <s v="Construcción del Observatorio Fiscal y financiero del Departamento de Antioquia"/>
    <s v="220147"/>
    <s v="Creación del Observatorio Económico, Fiscal y Financiero de los municipios de Antioquia"/>
    <s v="Diseño, implementación, puesta en marcha,operación y evaluación del observatorio económico, fiscal y financiero de Antioquia."/>
    <m/>
    <m/>
    <m/>
    <m/>
    <m/>
    <x v="1"/>
    <m/>
    <m/>
    <s v="Se desconoce los responsables de las demas Dependencias que participen en el proceso contractual_x000a_La modalidad de contratacion se desconoce ya que la gestion del contrato depende de la entidad competente"/>
    <s v="Competencia de la Secretaría General (Subsecretaría Logística)_x000a_Responsable por el DAP: Hernando Latorre"/>
    <s v="Tipo B2: Supervisión Colegiada"/>
    <s v="La dirección aporta supervisión Administrativa, Financiera, Jurídica, coordinación."/>
  </r>
  <r>
    <x v="11"/>
    <n v="80111504"/>
    <s v="Designar estudiantes de las universidades publicas y privadas para realización de la práctica académica, con el fin de brindar apoyo a la gestión del Departamento de Antioquia y sus subregiones durante el primer semestre de 2017_x000a_(Compentencia: Desarrollo Organizacional)"/>
    <s v="Febrero"/>
    <n v="5"/>
    <s v="Contratación Directa - Contratos Interadministrativos"/>
    <s v="Recursos propios"/>
    <n v="12094000"/>
    <n v="12094000"/>
    <s v="NO"/>
    <s v="N/A"/>
    <s v="Elisa Fernanda Guerra Mesa"/>
    <s v="LNR"/>
    <s v="3835136-8389180"/>
    <s v="elisa.guerra@antioquia.gov.co"/>
    <s v="Gestión de la información temática territorial como base fundamental para la planeación y el desarrollo"/>
    <s v="Incrementar el numero de Operaciones estadísticas en buen estado e implementadas"/>
    <s v="Consolidación del Sistema de Información Territorial en el Departamento de Antioquia"/>
    <n v="220149"/>
    <s v="Consolidación del Sistema de Información Territorial en el Departamento de Antioquia"/>
    <s v="Actualización Sistema de informacion territorial"/>
    <m/>
    <m/>
    <m/>
    <m/>
    <m/>
    <x v="1"/>
    <m/>
    <m/>
    <s v="Supervisión: N/A_x000a_La Dirección aporta informes de seguimiento a la gestión"/>
    <s v="Competencia de la Secretaría de Gestión Humana - ADO_x000a_Responsable por la Dirección Elisa Fernanda Guerra Mesa"/>
    <s v="Tipo C:  Supervisión"/>
    <s v="Supervisión: N/A"/>
  </r>
  <r>
    <x v="11"/>
    <n v="80111504"/>
    <s v="Prestación de servicios de personal de apoyo Temporal _x000a_(Compentencia: Desarrollo Organizacional)"/>
    <s v="ENERO  "/>
    <n v="12"/>
    <s v="Contratación Directa - Prestación de Servicios y de Apoyo a la Gestión Persona Natural"/>
    <s v="Recursos propios"/>
    <n v="376364116"/>
    <n v="376364116"/>
    <s v="NO"/>
    <s v="N/A"/>
    <s v="Elisa Fernanda Guerra Mesa"/>
    <s v="LNR"/>
    <s v="3835136-8389180"/>
    <s v="elisa.guerra@antioquia.gov.co"/>
    <s v="Gestión de la información temática territorial como base fundamental para la planeación y el desarrollo"/>
    <s v="Incrementar el numero de Operaciones estadísticas en buen estado e implementadas"/>
    <s v="Consolidación del Sistema de Información Territorial en el Departamento de Antioquia"/>
    <n v="220149"/>
    <s v="Consolidación del Sistema de Información Territorial en el Departamento de Antioquia"/>
    <s v="Actualización Sistema de informacion territorial"/>
    <m/>
    <m/>
    <m/>
    <m/>
    <m/>
    <x v="1"/>
    <m/>
    <m/>
    <s v="Supervisión: N/A_x000a_La Dirección aporta informes de seguimiento a la gestión"/>
    <s v="Competencia de la Secretaría de Gestión Humana - ADO_x000a_Responsable por la Dirección Elisa Fernanda Guerra Mesa"/>
    <s v="Tipo C:  Supervisión"/>
    <s v="Supervisión: N/A"/>
  </r>
  <r>
    <x v="11"/>
    <s v="43232305"/>
    <s v="promoción, creación, elaboración desarrollo y conceptualización de las campañas, estrategias y necesidades comunicacionales de la Gobernación de Antioquia _x000a_(Competencia de la Oficina de Comunicaciones)"/>
    <s v="Febrero"/>
    <n v="10.5"/>
    <s v="Contratación Directa - Contratos Interadministrativos"/>
    <s v="Recursos propios"/>
    <n v="100000000"/>
    <n v="100000000"/>
    <s v="NO"/>
    <s v="N/A"/>
    <s v="Elisa Fernanda Guerra Mesa"/>
    <s v="LNR"/>
    <s v="3835136-8389180"/>
    <s v="elisa.guerra@antioquia.gov.co"/>
    <s v="Gestión de la información temática territorial como base fundamental para la planeación y el desarrollo"/>
    <s v="Incrementar el numero de Operaciones estadísticas en buen estado e implementadas"/>
    <s v="Consolidación del Sistema de Información Territorial en el Departamento de Antioquia"/>
    <n v="220149"/>
    <s v="Consolidación del Sistema de Información Territorial en el Departamento de Antioquia"/>
    <s v="Actualización Sistema de informacion territorial"/>
    <m/>
    <m/>
    <m/>
    <m/>
    <m/>
    <x v="1"/>
    <m/>
    <m/>
    <s v="Contrato interadministrativo de Mandato_x000a_Se desconoce los responsables de las demas Dependencias que participen en el proceso contractual"/>
    <s v="Competencia de la Oficina de Comunicaciones_x000a_Responsable por la Dirección: Elisa Fernanda Guerra Mesa"/>
    <s v="Tipo B2: Supervisión Colegiada"/>
    <s v=" La dirección aporta supervisión Administrativa, Financiera, Jurídica, coordinación. "/>
  </r>
  <r>
    <x v="11"/>
    <s v="81111800"/>
    <s v="Desarrollo para el fortalecimiento del Módulo de Indicadores y Visor geográfico Corporativo (aplicativo) _x000a_(Competencia Dirección de informática)"/>
    <s v="Febrero"/>
    <n v="5"/>
    <s v="Contratación Directa - No pluralidad de oferentes"/>
    <s v="Recursos propios"/>
    <n v="45000000"/>
    <n v="45000000"/>
    <s v="NO"/>
    <s v="N/A"/>
    <s v="Elisa Fernanda Guerra Mesa"/>
    <s v="LNR"/>
    <s v="3835136-8389180"/>
    <s v="elisa.guerra@antioquia.gov.co"/>
    <s v="Gestión de la información temática territorial como base fundamental para la planeación y el desarrollo"/>
    <s v="Incrementar el numero de Operaciones estadísticas en buen estado e implementadas"/>
    <s v="Consolidación del Sistema de Información Territorial en el Departamento de Antioquia"/>
    <n v="220149"/>
    <s v="Consolidación del Sistema de Información Territorial en el Departamento de Antioquia"/>
    <s v="Actualización Sistema de informacion territorial"/>
    <m/>
    <m/>
    <m/>
    <m/>
    <m/>
    <x v="1"/>
    <m/>
    <m/>
    <s v="Se desconoce los responsables de las demas Dependencias que participen en el proceso contractual"/>
    <s v="Competencia de la Secretaria de Gestion Humana (Dirección de informática)_x000a_Responsable por la Dirección Elisa Fernanda Guerra Mesa"/>
    <s v="Tipo B2: Supervisión Colegiada"/>
    <s v="La Dirección  aporta supervisión Administrativa, Financiera, Jurídica, coordinación._x000a_"/>
  </r>
  <r>
    <x v="11"/>
    <s v="80101504"/>
    <s v="Actualización del Plan Estadístico 2017"/>
    <s v="MARZO  "/>
    <n v="6"/>
    <s v="Contratación Directa - No pluralidad de oferentes"/>
    <s v="Recursos propios"/>
    <n v="25000000"/>
    <n v="25000000"/>
    <s v="NO"/>
    <s v="N/A"/>
    <s v="Elisa Fernanda Guerra Mesa"/>
    <s v="LNR"/>
    <s v="3835136-8389180"/>
    <s v="elisa.guerra@antioquia.gov.co"/>
    <s v="Gestión de la información temática territorial como base fundamental para la planeación y el desarrollo"/>
    <s v="Incrementar el numero de Operaciones estadísticas en buen estado e implementadas"/>
    <s v="Consolidación del Sistema de Información Territorial en el Departamento de Antioquia"/>
    <n v="220149"/>
    <s v="Consolidación del Sistema de Información Territorial en el Departamento de Antioquia"/>
    <s v="Actualización Sistema de informacion territorial"/>
    <m/>
    <m/>
    <m/>
    <m/>
    <m/>
    <x v="1"/>
    <m/>
    <m/>
    <s v="Convenio con el DANE"/>
    <s v="Elisa Fernanda Guerra Mesa"/>
    <s v="Tipo C:  Supervisión"/>
    <s v="Tecnica, Administrativa, Financiera, juridica_x000a_"/>
  </r>
  <r>
    <x v="11"/>
    <s v="80141902"/>
    <s v="Prestación de servicios de un operador logístico para la organización, administración, ejecución y demás acciones logísticas necesarias para la realización de los eventos programadas por la Gobernación de Antioquia  _x000a_(Competencia de la Oficina de Comunicaciones)"/>
    <s v="Febrero"/>
    <n v="10.5"/>
    <s v="Contratación Directa - Prestación de Servicios y de Apoyo a la Gestión Persona Jurídica"/>
    <s v="Recursos propios"/>
    <n v="30000000"/>
    <n v="30000000"/>
    <s v="NO"/>
    <s v="N/A"/>
    <s v="Elisa Fernanda Guerra Mesa"/>
    <s v="LNR"/>
    <s v="3835136-8389180"/>
    <s v="elisa.guerra@antioquia.gov.co"/>
    <s v="Gestión de la información temática territorial como base fundamental para la planeación y el desarrollo"/>
    <s v="Incrementar el numero de Operaciones estadísticas en buen estado e implementadas"/>
    <s v="Consolidación del Sistema de Información Territorial en el Departamento de Antioquia"/>
    <n v="220149"/>
    <s v="Consolidación del Sistema de Información Territorial en el Departamento de Antioquia"/>
    <s v="Actualización Sistema de informacion territorial"/>
    <m/>
    <m/>
    <m/>
    <m/>
    <m/>
    <x v="1"/>
    <m/>
    <m/>
    <s v="Se desconoce los responsables de las demas Dependencias que participen en el proceso contractual"/>
    <s v="Competencia de la Oficina de Comunicaciones_x000a_Responsable por la Dirección Elisa Fernanda Guerra Mesa"/>
    <s v="Tipo B2: Supervisión Colegiada"/>
    <s v=" La dirección aporta supervisión Administrativa, Financiera, Jurídica, coordinación. "/>
  </r>
  <r>
    <x v="11"/>
    <s v="81112501"/>
    <s v="Licencias de software de computador _x000a_(Competencia Dirección de informática)"/>
    <s v="MARZO  "/>
    <n v="2"/>
    <s v="Contratación Directa - No pluralidad de oferentes"/>
    <s v="Recursos propios"/>
    <n v="125000000"/>
    <n v="125000000"/>
    <s v="NO"/>
    <s v="N/A"/>
    <s v="Elisa Fernanda Guerra Mesa"/>
    <s v="LNR"/>
    <s v="3835136-8389180"/>
    <s v="elisa.guerra@antioquia.gov.co"/>
    <s v="Gestión de la información temática territorial como base fundamental para la planeación y el desarrollo"/>
    <s v="Incrementar el numero de Operaciones estadísticas en buen estado e implementadas"/>
    <s v="Consolidación del Sistema de Información Territorial en el Departamento de Antioquia"/>
    <n v="220149"/>
    <s v="Consolidación del Sistema de Información Territorial en el Departamento de Antioquia"/>
    <s v="Actualización Sistema de informacion territorial"/>
    <m/>
    <m/>
    <m/>
    <m/>
    <m/>
    <x v="1"/>
    <m/>
    <m/>
    <s v="Se desconoce los responsables de las demas Dependencias que participen en el proceso contractual"/>
    <s v="Competencia de la Secretaria de Gestion Humana (Dirección de informatica)_x000a_Responsable por la Dirección Elisa Fernanda Guerra Mesa"/>
    <s v="Tipo B2: Supervisión Colegiada"/>
    <s v="La Dirección  aporta supervisión Administrativa, Financiera, Jurídica, coordinación._x000a_"/>
  </r>
  <r>
    <x v="11"/>
    <s v="80101602"/>
    <s v="Convenio Marco de la comisión Tripartita (AMVA, Municipio de Medellín, Gobernación de Antioquia) para la elaboración de Estudios regionales."/>
    <s v="ABRIL  "/>
    <n v="6"/>
    <s v="Contratación Directa - Contratos Interadministrativos"/>
    <s v="Recursos propios"/>
    <n v="77647884"/>
    <n v="77647884"/>
    <s v="NO"/>
    <s v="N/A"/>
    <s v="Elisa Fernanda Guerra Mesa"/>
    <s v="LNR"/>
    <s v="3835136-8389180"/>
    <s v="elisa.guerra@antioquia.gov.co"/>
    <s v="Gestión de la información temática territorial como base fundamental para la planeación y el desarrollo"/>
    <s v="Incrementar el numero de Operaciones estadísticas en buen estado e implementadas"/>
    <s v="Consolidación del Sistema de Información Territorial en el Departamento de Antioquia"/>
    <n v="220149"/>
    <s v="Consolidación del Sistema de Información Territorial en el Departamento de Antioquia"/>
    <s v="Actualización Sistema de informacion territorial"/>
    <m/>
    <m/>
    <m/>
    <m/>
    <m/>
    <x v="1"/>
    <m/>
    <m/>
    <s v="Contdratación directa a través de Convenio  Marco"/>
    <s v="Elisa Fernanda Guerra Mesa"/>
    <s v="Tipo C:  Supervisión"/>
    <s v="Tecnica, Administrativa, Financiera, juridica"/>
  </r>
  <r>
    <x v="11"/>
    <s v="43232310"/>
    <s v="Mantenimiento anual y renovación de la licencia para paquete estadístico SPSS _x000a_(Competencia de la Secretaría Seccional de Salud de Antioquia)"/>
    <s v="ABRIL  "/>
    <n v="2"/>
    <s v="Contratación Directa - No pluralidad de oferentes"/>
    <s v="Recursos propios"/>
    <n v="14000000"/>
    <n v="14000000"/>
    <s v="NO"/>
    <s v="N/A"/>
    <s v="Elisa Fernanda Guerra Mesa"/>
    <s v="LNR"/>
    <s v="3835136-8389180"/>
    <s v="elisa.guerra@antioquia.gov.co"/>
    <s v="Gestión de la información temática territorial como base fundamental para la planeación y el desarrollo"/>
    <s v="Incrementar el numero de Operaciones estadísticas en buen estado e implementadas"/>
    <s v="Consolidación del Sistema de Información Territorial en el Departamento de Antioquia"/>
    <n v="220149"/>
    <s v="Consolidación del Sistema de Información Territorial en el Departamento de Antioquia"/>
    <s v="Actualización Sistema de informacion territorial"/>
    <m/>
    <m/>
    <m/>
    <m/>
    <m/>
    <x v="1"/>
    <m/>
    <m/>
    <m/>
    <s v="Competencia de la Secretaría Seccional de Salud de Antioquia (Dirección de sistemas) _x000a_Responsable por la Dirección Elisa Fernanda Guerra Mesa"/>
    <s v="Tipo C:  Supervisión"/>
    <s v="La Dirección  aporta supervisión Administrativa, Financiera, Jurídica, coordinación."/>
  </r>
  <r>
    <x v="11"/>
    <s v="43232310"/>
    <s v="Soporte y mantenimiento de la plataforma MapGis _x000a_(Competencia Dirección de informática)"/>
    <s v="ABRIL  "/>
    <n v="2"/>
    <s v="Contratación Directa - No pluralidad de oferentes"/>
    <s v="Recursos propios"/>
    <n v="5800000"/>
    <n v="5800000"/>
    <s v="NO"/>
    <s v="N/A"/>
    <s v="Elisa Fernanda Guerra Mesa"/>
    <s v="LNR"/>
    <s v="3835136-8389180"/>
    <s v="elisa.guerra@antioquia.gov.co"/>
    <s v="Gestión de la información temática territorial como base fundamental para la planeación y el desarrollo"/>
    <s v="Incrementar el numero de Operaciones estadísticas en buen estado e implementadas"/>
    <s v="Consolidación del Sistema de Información Territorial en el Departamento de Antioquia"/>
    <n v="220149"/>
    <s v="Consolidación del Sistema de Información Territorial en el Departamento de Antioquia"/>
    <s v="Actualización Sistema de informacion territorial"/>
    <m/>
    <m/>
    <m/>
    <m/>
    <m/>
    <x v="1"/>
    <m/>
    <m/>
    <s v="contrato con H&amp;G Consultores unicos desarrolladores del software"/>
    <s v="Competencia de la Secretaria de Gestión Humana (Dirección de informatica)_x000a_Responsable por la Dirección Elisa Fernanda Guerra Mesa"/>
    <s v="Tipo C:  Supervisión"/>
    <s v="La Dirección  aporta supervisión Administrativa, Financiera, Jurídica, coordinación"/>
  </r>
  <r>
    <x v="11"/>
    <s v="43232310"/>
    <s v="Soporte y asistencia técnica en el Software KOHA para manejo de centro de documentación _x000a_(Competencia Dirección de informática)"/>
    <s v="ABRIL  "/>
    <n v="2"/>
    <s v="Contratación Directa - No pluralidad de oferentes"/>
    <s v="Recursos propios"/>
    <n v="12000000"/>
    <n v="12000000"/>
    <s v="NO"/>
    <s v="N/A"/>
    <s v="Elisa Fernanda Guerra Mesa"/>
    <s v="LNR"/>
    <s v="3835136-8389180"/>
    <s v="elisa.guerra@antioquia.gov.co"/>
    <s v="Gestión de la información temática territorial como base fundamental para la planeación y el desarrollo"/>
    <s v="Incrementar el numero de Operaciones estadísticas en buen estado e implementadas"/>
    <s v="Consolidación del Sistema de Información Territorial en el Departamento de Antioquia"/>
    <n v="220149"/>
    <s v="Consolidación del Sistema de Información Territorial en el Departamento de Antioquia"/>
    <s v="Actualización Sistema de informacion territorial"/>
    <m/>
    <m/>
    <m/>
    <m/>
    <m/>
    <x v="1"/>
    <m/>
    <m/>
    <s v="Se desconoce los responsables de las demas Dependencias que participen en el proceso contractual"/>
    <s v="Competencia de la Secretaria de Gestión Humana (Dirección de informática)_x000a_Responsable por la Dirección Elisa Fernanda Guerra Mesa"/>
    <s v="Tipo C:  Supervisión"/>
    <s v="La Dirección  aporta supervisión Administrativa, Financiera, Jurídica, coordinación."/>
  </r>
  <r>
    <x v="11"/>
    <n v="43211507"/>
    <s v="Adquirir equipos de oficina para el personal administrativo de la Direccion de sistemas de indicadores del DAP _x000a_(Compentencia Subsecretaría Logística)"/>
    <s v="MAYO"/>
    <n v="4"/>
    <s v="Selección Abreviada - Menor Cuantía"/>
    <s v="Recursos propios"/>
    <n v="50000000"/>
    <n v="50000000"/>
    <s v="NO"/>
    <s v="N/A"/>
    <s v="Elisa Fernanda Guerra Mesa"/>
    <s v="LNR"/>
    <s v="3835136-8389180"/>
    <s v="elisa.guerra@antioquia.gov.co"/>
    <s v="Gestión de la información temática territorial como base fundamental para la planeación y el desarrollo"/>
    <s v="Incrementar el numero de Operaciones estadísticas en buen estado e implementadas"/>
    <s v="Consolidación del Sistema de Información Territorial en el Departamento de Antioquia"/>
    <n v="220149"/>
    <s v="Consolidación del Sistema de Información Territorial en el Departamento de Antioquia"/>
    <s v="Actualización Sistema de informacion territorial"/>
    <m/>
    <m/>
    <m/>
    <m/>
    <m/>
    <x v="1"/>
    <m/>
    <m/>
    <s v="Se desconoce los responsables de las demas Dependencias que participen en el proceso contractual"/>
    <s v="Competencia de la Secretaría General (Subsecretaría Logística)_x000a_Responsable por la Dirección Elisa Fernanda Guerra Mesa"/>
    <s v="Tipo B2: Supervisión Colegiada"/>
    <s v="la Direccion aporta seguimienntoTecnica, administrativa y financiero"/>
  </r>
  <r>
    <x v="11"/>
    <n v="80111504"/>
    <s v="Designar estudiantes de las universidades publicas y privadas para realización de la práctica académica, con el fin de brindar apoyo a la gestión del Departamento de Antioquia y sus subregiones durante el segundo semestre de 2017_x000a_(Compentencia: Desarrollo Organizacional)"/>
    <s v="AGOSTO"/>
    <n v="5"/>
    <s v="Contratación Directa - Contratos Interadministrativos"/>
    <s v="Recursos propios"/>
    <n v="12094000"/>
    <n v="12094000"/>
    <s v="NO"/>
    <s v="N/A"/>
    <s v="Elisa Fernanda Guerra Mesa"/>
    <s v="LNR"/>
    <s v="3835136-8389180"/>
    <s v="elisa.guerra@antioquia.gov.co"/>
    <s v="Gestión de la información temática territorial como base fundamental para la planeación y el desarrollo"/>
    <s v="Incrementar el numero de Operaciones estadísticas en buen estado e implementadas"/>
    <s v="Consolidación del Sistema de Información Territorial en el Departamento de Antioquia"/>
    <n v="220149"/>
    <s v="Consolidación del Sistema de Información Territorial en el Departamento de Antioquia"/>
    <s v="Actualización Sistema de informacion territorial"/>
    <m/>
    <m/>
    <m/>
    <m/>
    <m/>
    <x v="1"/>
    <m/>
    <m/>
    <s v="Supervisión: N/A_x000a_La Dirección aporta informes de seguimiento a la gestión"/>
    <s v="Competencia de la Secretaría de Gestión Humana - ADO_x000a_Responsable por la Dirección Elisa Fernanda Guerra Mesa"/>
    <s v="Tipo C:  Supervisión"/>
    <s v="Supervisión: N/A"/>
  </r>
  <r>
    <x v="11"/>
    <n v="78111502"/>
    <s v="Adquisición de tiquetes áereos para la Gobernación de Antioquia _x000a_(Compentencia Subsecretaría Logística)"/>
    <s v="MARZO  "/>
    <n v="9"/>
    <s v="Contratación Directa - Contratos Interadministrativos"/>
    <s v="Funcionamiento "/>
    <n v="30000000"/>
    <n v="30000000"/>
    <s v="NO"/>
    <s v="N/A"/>
    <s v="Hernando Latorre"/>
    <s v="Asesor"/>
    <m/>
    <s v="hernando.latorre@antioquia.gov.co"/>
    <m/>
    <m/>
    <m/>
    <m/>
    <m/>
    <m/>
    <m/>
    <m/>
    <m/>
    <m/>
    <m/>
    <x v="1"/>
    <m/>
    <m/>
    <s v="Se desconoce los responsables de las demas Dependencias que participen en el proceso contractual_x000a_La modalidad de contratacion se desconoce ya que la gestion del contrato depende de la entidad competente"/>
    <s v="Competencia de la Secretaría General (Subsecretaría Logística)_x000a_Responsable por el DAP: Hernando Latorre"/>
    <s v="Tipo B2: Supervisión Colegiada"/>
    <s v="La dirección aporta supervisión Administrativa, Financiera, Jurídica, coordinación. "/>
  </r>
  <r>
    <x v="11"/>
    <n v="43201803"/>
    <s v="Adquisición espacio de almacenamiento para el Sistema Geográfico Corporativo(Cartografía Digital de Antioquia). _x000a_(Competencia Dirección de informática)"/>
    <s v="MARZO  "/>
    <n v="1"/>
    <s v="Selección Abreviada - Menor Cuantía"/>
    <s v="Recursos propios"/>
    <n v="200000000"/>
    <n v="200000000"/>
    <s v="NO"/>
    <s v="N/A"/>
    <s v="Jorge Hugo Elejalde"/>
    <s v="LNR"/>
    <s v="3839207"/>
    <s v="jorge.elejalde@antioquia.gov.co"/>
    <s v="Innovación y Tecnología al Servicio del Desarrollo Territorial Departamental"/>
    <s v="Aplicativos mejorados e implementados para la eficiencia de la gestión territorial"/>
    <s v="Actualizacion del sistema de informacion para la planeacion territorial modernizado e implementado en Antioquia"/>
    <s v="220164"/>
    <s v="Sistemas de informacion modernizados e implementados"/>
    <s v="Almacenamiento GIS Corporativo"/>
    <m/>
    <m/>
    <m/>
    <m/>
    <m/>
    <x v="1"/>
    <m/>
    <m/>
    <s v="Se desconoce los responsables de las demas Dependencias que participen en el proceso contractual"/>
    <s v="Competencia de la Secretaria de Gestion Humana (Dirección de informática)_x000a_Responsable por la Dirección Jorge Hugo Elejalde"/>
    <s v="Tipo B2: Supervisión Colegiada"/>
    <s v="La dirección aporta supervisión Administrativa, Financiera, Jurídica, coordinación. _x000a_"/>
  </r>
  <r>
    <x v="11"/>
    <s v="81111811 -81111805 - 81161700"/>
    <s v="Soporte, Conectividad y Mesa de Ayuda del Sistema Catastral de Antioquia (OVC) _x000a_(Competencia Dirección de informática)"/>
    <s v="MARZO  "/>
    <n v="3"/>
    <s v="Contratación Directa - No pluralidad de oferentes"/>
    <s v="Recursos propios"/>
    <n v="630000000"/>
    <n v="630000000"/>
    <s v="NO"/>
    <s v="N/A"/>
    <s v="Jorge Hugo Elejalde"/>
    <s v="LNR"/>
    <s v="3839207"/>
    <s v="jorge.elejalde@antioquia.gov.co"/>
    <s v="Innovación y Tecnología al Servicio del Desarrollo Territorial Departamental"/>
    <s v="Aplicativos mejorados e implementados para la eficiencia de la gestión territorial"/>
    <s v="Actualizacion del sistema de informacion para la planeacion territorial modernizado e implementado en Antioquia"/>
    <s v="220164"/>
    <s v="Sistemas de informacion modernizados e implementados"/>
    <s v="Conectividad con los 124 municipios - Soporte Sistema OVC"/>
    <m/>
    <m/>
    <m/>
    <m/>
    <m/>
    <x v="1"/>
    <m/>
    <m/>
    <m/>
    <s v="Competencia de la Secretaria de Gestion Humana (Dirección de informática)_x000a_Responsable por la Dirección Jorge Hugo Elejalde"/>
    <s v="Tipo C:  Supervisión"/>
    <s v="La Dirección  aporta supervisión Administrativa, Financiera, Jurídica, coordinación."/>
  </r>
  <r>
    <x v="11"/>
    <n v="81112205"/>
    <s v="Soporte Licencias Oracle _x000a_(Competencia Dirección de informática)"/>
    <s v="MARZO  "/>
    <n v="3"/>
    <s v="Contratación Directa - No pluralidad de oferentes"/>
    <s v="Recursos propios"/>
    <n v="530000000"/>
    <n v="530000000"/>
    <s v="NO"/>
    <s v="N/A"/>
    <s v="Jorge Hugo Elejalde"/>
    <s v="LNR"/>
    <s v="3839207"/>
    <s v="jorge.elejalde@antioquia.gov.co"/>
    <s v="Innovación y Tecnología al Servicio del Desarrollo Territorial Departamental"/>
    <s v="Aplicativos mejorados e implementados para la eficiencia de la gestión territorial"/>
    <s v="Actualizacion del sistema de informacion para la planeacion territorial modernizado e implementado en Antioquia"/>
    <s v="220164"/>
    <s v="Sistemas de informacion modernizados e implementados"/>
    <s v="Licencias ORACLE"/>
    <m/>
    <m/>
    <m/>
    <m/>
    <m/>
    <x v="1"/>
    <m/>
    <m/>
    <m/>
    <s v="Competencia de la Secretaria de Gestion Humana (direccion de informatica)_x000a_Responsable por la Dirección Jorge Hugo Elejalde"/>
    <s v="Tipo C:  Supervisión"/>
    <s v="La Dirección  aporta supervisión Administrativa, Financiera, Jurídica, coordinación."/>
  </r>
  <r>
    <x v="11"/>
    <n v="81112303"/>
    <s v="Soporte y mantenimiento servidores plataforma Catastral de Antioquia _x000a_(Competencia Dirección de informática)"/>
    <s v="ABRIL  "/>
    <n v="5"/>
    <s v="Contratación Directa - No pluralidad de oferentes"/>
    <s v="Recursos propios"/>
    <n v="300000000"/>
    <n v="300000000"/>
    <s v="NO"/>
    <s v="N/A"/>
    <s v="Jorge Hugo Elejalde"/>
    <s v="LNR"/>
    <s v="3839207"/>
    <s v="jorge.elejalde@antioquia.gov.co"/>
    <s v="Innovación y Tecnología al Servicio del Desarrollo Territorial Departamental"/>
    <s v="Aplicativos mejorados e implementados para la eficiencia de la gestión territorial"/>
    <s v="Actualizacion del sistema de informacion para la planeacion territorial modernizado e implementado en Antioquia"/>
    <s v="220164"/>
    <s v="Sistemas de informacion modernizados e implementados"/>
    <s v="Soporte y Mantenimiento servidores SIG"/>
    <m/>
    <m/>
    <m/>
    <m/>
    <m/>
    <x v="1"/>
    <m/>
    <m/>
    <m/>
    <s v="Competencia de la Secretaria de Gestion Humana (Dirección de informática)_x000a_Responsable por la Dirección Jorge Hugo Elejalde"/>
    <s v="Tipo C:  Supervisión"/>
    <s v="La Dirección  aporta supervisión Administrativa, Financiera, Jurídica, coordinación."/>
  </r>
  <r>
    <x v="11"/>
    <n v="81112200"/>
    <s v="Soporte Licencias ArcGis _x000a_(Competencia Dirección de informática)"/>
    <s v="MARZO  "/>
    <n v="1"/>
    <s v="Contratación Directa - No pluralidad de oferentes"/>
    <s v="Recursos propios"/>
    <n v="200000000"/>
    <n v="200000000"/>
    <s v="NO"/>
    <s v="N/A"/>
    <s v="Jorge Hugo Elejalde"/>
    <s v="LNR"/>
    <s v="3839207"/>
    <s v="jorge.elejalde@antioquia.gov.co"/>
    <s v="Innovación y Tecnología al Servicio del Desarrollo Territorial Departamental"/>
    <s v="Aplicativos mejorados e implementados para la eficiencia de la gestión territorial"/>
    <s v="Actualizacion del sistema de informacion para la planeacion territorial modernizado e implementado en Antioquia"/>
    <s v="220164"/>
    <s v="Sistemas de informacion modernizados e implementados"/>
    <s v="Licencias ARCGIS"/>
    <m/>
    <m/>
    <m/>
    <m/>
    <m/>
    <x v="1"/>
    <m/>
    <m/>
    <m/>
    <s v="Competencia de la Secretaria de Gestion Humana (Dirección de informática)_x000a_Responsable por la Dirección Jorge Hugo Elejalde"/>
    <s v="Tipo B2: Supervisión Colegiada"/>
    <s v="La Dirección  aporta supervisión Administrativa, Financiera, Jurídica, coordinación."/>
  </r>
  <r>
    <x v="11"/>
    <n v="81101512"/>
    <s v="Prestación de servicios para apoyo técnico al Sistema Geográfico Corporativo y Sistema Geográfico Catastral."/>
    <s v="Febrero"/>
    <n v="9"/>
    <s v="Contratación Directa - Prestación de Servicios y de Apoyo a la Gestión Persona Natural"/>
    <s v="Recursos propios"/>
    <n v="417771851"/>
    <n v="417771851"/>
    <s v="NO"/>
    <s v="N/A"/>
    <s v="Jorge Hugo Elejalde"/>
    <s v="LNR"/>
    <s v="3839207"/>
    <s v="jorge.elejalde@antioquia.gov.co"/>
    <s v="Innovación y Tecnología al Servicio del Desarrollo Territorial Departamental"/>
    <s v="Aplicativos mejorados e implementados para la eficiencia de la gestión territorial"/>
    <s v="Actualizacion del sistema de informacion para la planeacion territorial modernizado e implementado en Antioquia"/>
    <s v="220164"/>
    <s v="Sistemas de informacion modernizados e implementados"/>
    <s v="Personal Sistema Geografico Corporativo"/>
    <m/>
    <m/>
    <m/>
    <m/>
    <m/>
    <x v="1"/>
    <m/>
    <m/>
    <s v="Supervisión: N/A_x000a_La Dirección aporta informes de seguimiento a la gestión"/>
    <s v="Competencia de la Secretaría de Gestión Humana - ADO_x000a_Responsable por la Dirección Jorge Hugo Elejalde"/>
    <s v="Tipo C:  Supervisión"/>
    <s v="Supervisión: N/A"/>
  </r>
  <r>
    <x v="11"/>
    <n v="81112005"/>
    <s v="Contratar la digitalización de documentos historicos catastrales"/>
    <s v="MARZO  "/>
    <n v="9"/>
    <s v="Selección Abreviada - Menor Cuantía"/>
    <s v="Recursos propios"/>
    <n v="500000000"/>
    <n v="500000000"/>
    <s v="NO"/>
    <s v="N/A"/>
    <s v="Jorge Hugo Elejalde"/>
    <s v="LNR"/>
    <s v="3839207"/>
    <s v="jorge.elejalde@antioquia.gov.co"/>
    <s v="Gestión de la información temática territorial como base fundamental para la planeación y el desarrollo"/>
    <s v="Actualizaciones catastrales realizadas en el Departamento de Antioquia."/>
    <s v="Fortalecimiento de la gestion catastral (actualizacion y conservacion) en el departamendo de Antioquia"/>
    <s v="220166"/>
    <s v="Actualizaciones catastrales realizadas en el Departamento de Antioquia."/>
    <s v="digitalizacion historicos catastrales"/>
    <m/>
    <m/>
    <m/>
    <m/>
    <m/>
    <x v="1"/>
    <m/>
    <m/>
    <m/>
    <s v="Jorge Hugo Elejalde"/>
    <s v="Tipo C:  Supervisión"/>
    <s v="Tecnica, Administrativa, Financiera, Jurídica, Coordinación"/>
  </r>
  <r>
    <x v="11"/>
    <s v="80111600"/>
    <s v="Prestación de servicios para apoyo técnico a la Gestión Catastral"/>
    <s v="Febrero"/>
    <n v="9"/>
    <s v="Contratación Directa - Prestación de Servicios y de Apoyo a la Gestión Persona Natural"/>
    <s v="Recursos propios"/>
    <n v="1257000000"/>
    <n v="1257000000"/>
    <s v="NO"/>
    <s v="N/A"/>
    <s v="Jorge Hugo Elejalde"/>
    <s v="LNR"/>
    <s v="3839207"/>
    <s v="jorge.elejalde@antioquia.gov.co"/>
    <s v="Gestión de la información temática territorial como base fundamental para la planeación y el desarrollo"/>
    <s v="Actualizaciones catastrales realizadas en el Departamento de Antioquia."/>
    <s v="Fortalecimiento de la gestion catastral (actualizacion y conservacion) en el departamendo de Antioquia"/>
    <s v="220166"/>
    <s v="Actualizaciones catastrales realizadas en el Departamento de Antioquia."/>
    <s v="fortalecimiento tecnico"/>
    <m/>
    <m/>
    <m/>
    <m/>
    <m/>
    <x v="1"/>
    <m/>
    <m/>
    <s v="Supervisión: N/A_x000a_La Dirección aporta informes de seguimiento a la gestión"/>
    <s v="Competencia de la Secretaría de Gestión Humana - ADO_x000a_Responsable por la Dirección  Jorge Hugo Elejalde"/>
    <s v="Tipo C:  Supervisión"/>
    <s v="Supervisión: N/A"/>
  </r>
  <r>
    <x v="11"/>
    <s v="43211500 - 43212107-25201600"/>
    <s v="Adquisición de herramientas tecnológicas para fortalecer la Gestión Catastral de Antioquia _x000a_(Competencia Dirección de informática)"/>
    <s v="MARZO  "/>
    <n v="2"/>
    <s v="Selección Abreviada - Menor Cuantía"/>
    <s v="Recursos propios"/>
    <n v="496000000"/>
    <n v="496000000"/>
    <s v="NO"/>
    <s v="N/A"/>
    <s v="Jorge Hugo Elejalde"/>
    <s v="LNR"/>
    <s v="3839207"/>
    <s v="jorge.elejalde@antioquia.gov.co"/>
    <s v="Gestión de la información temática territorial como base fundamental para la planeación y el desarrollo"/>
    <s v="Actualizaciones catastrales realizadas en el Departamento de Antioquia."/>
    <s v="Fortalecimiento de la gestion catastral (actualizacion y conservacion) en el departamendo de Antioquia"/>
    <s v="220166"/>
    <s v="Actualizaciones catastrales realizadas en el Departamento de Antioquia."/>
    <s v="fortalecimiento tecnologico"/>
    <m/>
    <m/>
    <m/>
    <m/>
    <m/>
    <x v="1"/>
    <m/>
    <m/>
    <s v="Se desconoce la modalidad de Contratación ya que es definido por el gestor del Contrato; _x000a_Se desconoce los responsables de las demas Dependencias que participen en el proceso contractual"/>
    <s v="Competencia de la Secretaria de Gestion Humana (Dirección de informática)_x000a_Responsable por la Dirección  Jorge Hugo Elejalde"/>
    <s v="Tipo B2: Supervisión Colegiada"/>
    <s v="La dirección aporta supervisión Administrativa, Financiera, Jurídica, coordinación._x000a_"/>
  </r>
  <r>
    <x v="11"/>
    <n v="80111504"/>
    <s v="Designar estudiantes de las universidades publicas y privadas para realización de la práctica académica, con el fin de brindar apoyo a la gestión del Departamento de Antioquia y sus subregiones durante el primer semestre 2017_x000a_(Compentencia: Desarrollo Organizacional)"/>
    <s v="Febrero"/>
    <n v="5"/>
    <s v="Contratación Directa - Contratos Interadministrativos"/>
    <s v="Recursos propios"/>
    <n v="5616000"/>
    <n v="5616000"/>
    <s v="NO"/>
    <s v="N/A"/>
    <s v="Miguel Andres Quintero Calle"/>
    <s v="LNR"/>
    <s v="3839171"/>
    <s v="miguel.quintero@antioquia.gov.co"/>
    <s v="Innovación y Tecnología al Servicio del Desarrollo Territorial Departamental"/>
    <s v="Aplicativos mejorados e implementados para la eficiencia de la gestión territorial"/>
    <s v="Mejoramiento de los aplicativos informáticos para la gestión pública departamental Departamento de Antioquia"/>
    <n v="220102"/>
    <s v="Aplicativos mejorados e implementados para la eficiencia de la gestión territorial"/>
    <s v="Practicante de excelencia"/>
    <m/>
    <m/>
    <m/>
    <m/>
    <m/>
    <x v="1"/>
    <m/>
    <m/>
    <s v="Supervisión: N/A_x000a_La Dirección aporta informes de seguimiento a la gestión"/>
    <s v="Competencia de la Secretaría de Gestión Humana - ADO_x000a_Responsable por la Dirección Miguel Andres Quintero Calle"/>
    <s v="Tipo C:  Supervisión"/>
    <s v="Supervisión: N/A"/>
  </r>
  <r>
    <x v="11"/>
    <n v="80111614"/>
    <s v="Prestación de servicios de personal de apoyo Temporal de Ingenieria_x000a_(Compentencia: Desarrollo Organizacional)"/>
    <s v="ENERO  "/>
    <n v="12"/>
    <s v="Contratación Directa - Prestación de Servicios y de Apoyo a la Gestión Persona Natural"/>
    <s v="Recursos propios"/>
    <n v="79968000"/>
    <n v="79968000"/>
    <s v="NO"/>
    <s v="N/A"/>
    <s v="Miguel Andres Quintero Calle"/>
    <s v="LNR"/>
    <s v="3839171"/>
    <s v="miguel.quintero@antioquia.gov.co"/>
    <s v="Innovación y Tecnología al Servicio del Desarrollo Territorial Departamental"/>
    <s v="Aplicativos mejorados e implementados para la eficiencia de la gestión territorial"/>
    <s v="Mejoramiento de los aplicativos informáticos para la gestión pública departamental Departamento de Antioquia"/>
    <n v="220102"/>
    <s v="Aplicativos mejorados e implementados para la eficiencia de la gestión territorial"/>
    <s v="Profesional Temporal"/>
    <m/>
    <m/>
    <m/>
    <m/>
    <m/>
    <x v="1"/>
    <m/>
    <m/>
    <s v="Supervisión: N/A_x000a_La Dirección aporta informes de seguimiento a la gestión"/>
    <s v="Competencia de la Secretaría de Gestión Humana - ADO_x000a_Responsable por la Dirección Miguel Andres Quintero Calle"/>
    <s v="Tipo C:  Supervisión"/>
    <s v="Supervisión: N/A"/>
  </r>
  <r>
    <x v="11"/>
    <n v="81111811"/>
    <s v="Administración y Operación de la Mesa de Servicios (Agentes de nivel I, II y III), y hosting dedicado para portales de la Administración Departamental primer semestre 2017 _x000a_(Competencia Dirección de informática)"/>
    <s v="ENERO  "/>
    <n v="6"/>
    <s v="Selección Abreviada - Menor Cuantía"/>
    <s v="Recursos propios"/>
    <n v="52800000"/>
    <n v="52800000"/>
    <s v="NO"/>
    <s v="N/A"/>
    <s v="Miguel Andres Quintero Calle"/>
    <s v="LNR"/>
    <s v="3839171"/>
    <s v="miguel.quintero@antioquia.gov.co"/>
    <s v="Innovación y Tecnología al Servicio del Desarrollo Territorial Departamental"/>
    <s v="Aplicativos mejorados e implementados para la eficiencia de la gestión territorial"/>
    <s v="Mejoramiento de los aplicativos informáticos para la gestión pública departamental Departamento de Antioquia"/>
    <n v="220102"/>
    <s v="Aplicativos mejorados e implementados para la eficiencia de la gestión territorial"/>
    <m/>
    <m/>
    <m/>
    <m/>
    <m/>
    <m/>
    <x v="1"/>
    <m/>
    <m/>
    <s v="Se desconoce la modalidad de contratación ya que esto es definido por la entidad gestora del contrato"/>
    <s v="Competencia de la Secretaria de Gestion Humana (Dirección de informática)_x000a_Responsable por la Dirección Miguel Andres Quintero Calle"/>
    <s v="Tipo B2: Supervisión Colegiada"/>
    <s v="Supervisión: N/A"/>
  </r>
  <r>
    <x v="11"/>
    <n v="80111504"/>
    <s v="Designar estudiantes de las universidades publicas y privadas para realización de la práctica académica, con el fin de brindar apoyo a la gestión del Departamento de Antioquia y sus subregiones durante el segundo semestre de 2017_x000a_(Compentencia: Desarrollo Organizacional)"/>
    <s v="AGOSTO"/>
    <n v="5"/>
    <s v="Contratación Directa - Contratos Interadministrativos"/>
    <s v="Recursos propios"/>
    <n v="5616000"/>
    <n v="5616000"/>
    <s v="NO"/>
    <s v="N/A"/>
    <s v="Miguel Andres Quintero Calle"/>
    <s v="LNR"/>
    <s v="3839171"/>
    <s v="miguel.quintero@antioquia.gov.co"/>
    <s v="Innovación y Tecnología al Servicio del Desarrollo Territorial Departamental"/>
    <s v="Aplicativos mejorados e implementados para la eficiencia de la gestión territorial"/>
    <s v="Mejoramiento de los aplicativos informáticos para la gestión pública departamental Departamento de Antioquia"/>
    <n v="220102"/>
    <s v="Aplicativos mejorados e implementados para la eficiencia de la gestión territorial"/>
    <s v="Practicante de excelencia"/>
    <m/>
    <m/>
    <m/>
    <m/>
    <m/>
    <x v="1"/>
    <m/>
    <m/>
    <s v="Supervisión: N/A_x000a_La Dirección aporta informes de seguimiento a la gestión"/>
    <s v="Competencia de la Secretaría de Gestión Humana - ADO_x000a_Responsable por la Dirección Miguel Andres Quintero Calle"/>
    <s v="Tipo C:  Supervisión"/>
    <s v="Supervisión: N/A"/>
  </r>
  <r>
    <x v="11"/>
    <n v="81111811"/>
    <s v="Administración y Operación de la Mesa de Servicios (Agentes de nivel I, II y III), y hosting dedicado para portales de la Administración Departamental segundo semestre 2017 _x000a_(Competencia Dirección de informática)"/>
    <s v="JULIO  "/>
    <n v="5"/>
    <s v="Selección Abreviada - Menor Cuantía"/>
    <s v="Recursos propios"/>
    <n v="44000000"/>
    <n v="44000000"/>
    <s v="NO"/>
    <s v="N/A"/>
    <s v="Miguel Andres Quintero Calle"/>
    <s v="LNR"/>
    <s v="3839171"/>
    <s v="miguel.quintero@antioquia.gov.co"/>
    <s v="Innovación y Tecnología al Servicio del Desarrollo Territorial Departamental"/>
    <s v="Aplicativos mejorados e implementados para la eficiencia de la gestión territorial"/>
    <s v="Mejoramiento de los aplicativos informáticos para la gestión pública departamental Departamento de Antioquia"/>
    <n v="220102"/>
    <s v="Aplicativos mejorados e implementados para la eficiencia de la gestión territorial"/>
    <m/>
    <m/>
    <m/>
    <m/>
    <m/>
    <m/>
    <x v="1"/>
    <m/>
    <m/>
    <s v="Se desconoce la modalidad de contratación ya que esto es definido por la entidad gestora del contrato"/>
    <s v="Competencia de la Secretaria de Gestión Humana (Dirección de informática)_x000a_Responsable por la Dirección Miguel Andres Quintero Calle"/>
    <s v="Tipo B2: Supervisión Colegiada"/>
    <s v="Supervisión: N/A"/>
  </r>
  <r>
    <x v="11"/>
    <n v="80111504"/>
    <s v="Designar estudiantes de las universidades publicas y privadas para realización de la práctica académica, con el fin de brindar apoyo a la gestión del Departamento de Antioquia y sus subregiones durante el primer semestre de 2017 _x000a_(Compentencia: Desarrollo Organizacional)"/>
    <s v="Febrero"/>
    <n v="5"/>
    <s v="Contratación Directa - Contratos Interadministrativos"/>
    <s v="Recursos propios"/>
    <n v="11232000"/>
    <n v="11232000"/>
    <s v="NO"/>
    <s v="N/A"/>
    <s v="Miguel Andres Quintero Calle"/>
    <s v="LNR"/>
    <s v="3839171"/>
    <s v="miguel.quintero@antioquia.gov.co"/>
    <s v="Fortalecimiento Institucional para la planeación y la gestión del Desarrollo Territorial"/>
    <s v="Banco de programas y proyectos municpales y departamental fortalecidos"/>
    <s v="Fortalecimiento de los Bancos de Proyectos Municipales y del Departamento de Antioquia"/>
    <n v="220109"/>
    <s v="Bancos de programas y proyectos municipales y departamental, fortalecidos."/>
    <s v="Apoyo practicantes de excelencia"/>
    <m/>
    <m/>
    <m/>
    <m/>
    <m/>
    <x v="1"/>
    <m/>
    <m/>
    <s v="Supervisión: N/A_x000a_La Dirección aporta informes de seguimiento a la gestión"/>
    <s v="Competencia de la Secretaría de Gestión Humana - ADO_x000a_Responsable por la Dirección Miguel Andres Quintero Calle"/>
    <s v="Tipo C:  Supervisión"/>
    <s v="Supervisión: N/A"/>
  </r>
  <r>
    <x v="11"/>
    <n v="80111604"/>
    <s v="Apoyo al fortalecimiento de los bancos de proyectos municipales y el departamental, mediante procesos de formación y capacitación en proyectos de inversión pública y acompañamiento técnico a las administraciones municipales priorizadas y la Gobernación de Antioquia"/>
    <s v="ABRIL  "/>
    <n v="8"/>
    <s v="Selección Abreviada - Menor Cuantía"/>
    <s v="Recursos propios"/>
    <n v="429268000"/>
    <n v="429268000"/>
    <s v="NO"/>
    <s v="N/A"/>
    <s v="Miguel Andres Quintero Calle"/>
    <s v="LNR"/>
    <s v="3839171"/>
    <s v="miguel.quintero@antioquia.gov.co"/>
    <s v="Fortalecimiento Institucional para la planeación y la gestión del Desarrollo Territorial"/>
    <s v="Banco de programas y proyectos municpales y departamental fortalecidos"/>
    <s v="Fortalecimiento de los Bancos de Proyectos Municipales y del Departamento de Antioquia"/>
    <n v="220109"/>
    <s v="Bancos de programas y proyectos municipales y departamental, fortalecidos."/>
    <s v="Capacitación y asesoría administraciones"/>
    <m/>
    <m/>
    <m/>
    <m/>
    <m/>
    <x v="1"/>
    <m/>
    <m/>
    <m/>
    <s v="Miguel Andres Quintero Calle"/>
    <s v="Tipo C:  Supervisión"/>
    <s v="Tecnica, Administrativa, Financiera, Jurídica, coordinación"/>
  </r>
  <r>
    <x v="11"/>
    <n v="80141607"/>
    <s v="Prestación de servicios de un operador logístico para la organización, administración, ejecución y demás acciones logísticas necesarias para la realización de los eventos programadas por la Gobernación de Antioquia _x000a_(Competencia de la Oficina de Comunicaciones)"/>
    <s v="Febrero"/>
    <n v="10.5"/>
    <s v="Contratación Directa - Prestación de Servicios y de Apoyo a la Gestión Persona Jurídica"/>
    <s v="Recursos propios"/>
    <n v="20000000"/>
    <n v="20000000"/>
    <s v="NO"/>
    <s v="N/A"/>
    <s v="Miguel Andres Quintero Calle"/>
    <s v="LNR"/>
    <s v="3839171"/>
    <s v="miguel.quintero@antioquia.gov.co"/>
    <s v="Fortalecimiento Institucional para la planeación y la gestión del Desarrollo Territorial"/>
    <s v="Banco de programas y proyectos municpales y departamental fortalecidos"/>
    <s v="Fortalecimiento de los Bancos de Proyectos Municipales y del Departamento de Antioquia"/>
    <n v="220109"/>
    <s v="Bancos de programas y proyectos municipales y departamental, fortalecidos."/>
    <s v="Eventos, logística y publicaciones."/>
    <m/>
    <m/>
    <m/>
    <m/>
    <m/>
    <x v="1"/>
    <m/>
    <m/>
    <s v="Se desconoce los responsables de las demas Dependencias que participen en el proceso contractual"/>
    <s v="Competencia de la Oficina de Comunicaciones_x000a_Responsable por la Dirección Miguel Andres Quintero Calle"/>
    <s v="Tipo B2: Supervisión Colegiada"/>
    <s v=" La dirección aporta supervisión Administrativa, Financiera, Jurídica, coordinación. _x000a_"/>
  </r>
  <r>
    <x v="11"/>
    <n v="78111502"/>
    <s v="Adquisición de tiquetes áereos para la Gobernación de Antioquia _x000a_(Compentencia Subsecretaría Logística)"/>
    <s v="MARZO  "/>
    <n v="9"/>
    <s v="Contratación Directa - Contratos Interadministrativos"/>
    <s v="Recursos propios"/>
    <n v="10000000"/>
    <n v="10000000"/>
    <s v="NO"/>
    <s v="N/A"/>
    <s v="Miguel Andres Quintero Calle"/>
    <s v="LNR"/>
    <s v="3839171"/>
    <s v="miguel.quintero@antioquia.gov.co"/>
    <s v="Fortalecimiento Institucional para la planeación y la gestión del Desarrollo Territorial"/>
    <s v="Banco de programas y proyectos municpales y departamental fortalecidos"/>
    <s v="Fortalecimiento de los Bancos de Proyectos Municipales y del Departamento de Antioquia"/>
    <n v="220109"/>
    <s v="Bancos de programas y proyectos municipales y departamental, fortalecidos."/>
    <s v="Soporte Técnico Módulo Proyectos"/>
    <m/>
    <m/>
    <m/>
    <m/>
    <m/>
    <x v="1"/>
    <m/>
    <m/>
    <s v="Se desconoce los responsables de las demas Dependencias que participen en el proceso contractual_x000a_La modalidad de contratacion se desconoce ya que la gestion del contrato depende de la entidad competente"/>
    <s v="Competencia de la Secretaría General (Subsecretaría Logística)_x000a_Responsable por el DAP: Hernando Latorre"/>
    <s v="Tipo B2: Supervisión Colegiada"/>
    <s v="La dirección aporta supervisión Administrativa, Financiera, Jurídica, coordinación. "/>
  </r>
  <r>
    <x v="11"/>
    <n v="80111504"/>
    <s v="Designar estudiantes de las universidades publicas y privadas para realización de la práctica académica, con el fin de brindar apoyo a la gestión del Departamento de Antioquia y sus subregiones durante el segundo semestre de 2017_x000a_(Compentencia: Desarrollo Organizacional)"/>
    <s v="AGOSTO"/>
    <n v="5"/>
    <s v="Contratación Directa - Contratos Interadministrativos"/>
    <s v="Recursos propios"/>
    <n v="11500000"/>
    <n v="11500000"/>
    <s v="NO"/>
    <s v="N/A"/>
    <s v="Miguel Andres Quintero Calle"/>
    <s v="LNR"/>
    <s v="3839171"/>
    <s v="miguel.quintero@antioquia.gov.co"/>
    <s v="Fortalecimiento Institucional para la planeación y la gestión del Desarrollo Territorial"/>
    <s v="Banco de programas y proyectos municpales y departamental fortalecidos"/>
    <s v="Fortalecimiento de los Bancos de Proyectos Municipales y del Departamento de Antioquia"/>
    <n v="220109"/>
    <s v="Bancos de programas y proyectos municipales y departamental, fortalecidos."/>
    <s v="Apoyo practicantes de excelencia"/>
    <m/>
    <m/>
    <m/>
    <m/>
    <m/>
    <x v="1"/>
    <m/>
    <m/>
    <s v="Supervisión: N/A_x000a_La Dirección aporta informes de seguimiento a la gestión"/>
    <s v="Competencia de la Secretaría de Gestión Humana - ADO_x000a_Responsable por la Dirección Miguel Andres Quintero Calle"/>
    <s v="Tipo C:  Supervisión"/>
    <s v="Supervisión: N/A"/>
  </r>
  <r>
    <x v="11"/>
    <n v="80101504"/>
    <s v="Asesoria y asistencia tecnica a servidores publicos en el Modelo de Gestión para Resultados"/>
    <s v="ABRIL  "/>
    <n v="8"/>
    <s v="Mínima Cuantía"/>
    <s v="Recursos propios"/>
    <n v="25000000"/>
    <n v="25000000"/>
    <s v="NO"/>
    <s v="N/A"/>
    <s v="Miguel Andres Quintero Calle"/>
    <s v="LNR"/>
    <s v="3839171"/>
    <s v="miguel.quintero@antioquia.gov.co"/>
    <s v="Fortalecimiento Institucional para la planeación y la gestión del Desarrollo Territorial"/>
    <s v="Modelo de Gestión para resultados diseñado e implementado"/>
    <s v="Implementación del Modelo de Gestión para Resultados en la Gobernación de Antioquia"/>
    <n v="220162"/>
    <s v="Modelo de Gestión para resultados diseñado e implementado"/>
    <s v="Capacitación servidores públicos en GpR"/>
    <m/>
    <m/>
    <m/>
    <m/>
    <m/>
    <x v="1"/>
    <m/>
    <m/>
    <m/>
    <s v="Miguel Andres Quintero Calle"/>
    <s v="Tipo C:  Supervisión"/>
    <s v="Tecnica, Administrativa, Financiera, Jurídica, coordinación. "/>
  </r>
  <r>
    <x v="11"/>
    <n v="80111604"/>
    <s v="Apoyo al fortalecimiento de los bancos de proyectos municipales y el departamental, mediante procesos de formación y capacitación en proyectos de inversión pública y acompañamiento técnico a las administraciones municipales priorizadas y la Gobernación de Antioquia."/>
    <s v="ABRIL  "/>
    <n v="8"/>
    <s v="Selección Abreviada - Menor Cuantía"/>
    <s v="Recursos propios"/>
    <n v="155000000"/>
    <n v="155000000"/>
    <s v="NO"/>
    <s v="N/A"/>
    <s v="Miguel Andres Quintero Calle"/>
    <s v="LNR"/>
    <s v="3839171"/>
    <s v="miguel.quintero@antioquia.gov.co"/>
    <s v="Fortalecimiento Institucional para la planeación y la gestión del Desarrollo Territorial"/>
    <s v="Modelo de Gestión para resultados diseñado e implementado"/>
    <s v="Implementación del Modelo de Gestión para Resultados en la Gobernación de Antioquia"/>
    <n v="220162"/>
    <s v="Modelo de Gestión para resultados diseñado e implementado"/>
    <s v="Estructuración Observatorio Gestión Púb."/>
    <m/>
    <m/>
    <m/>
    <m/>
    <m/>
    <x v="1"/>
    <m/>
    <m/>
    <m/>
    <s v="Miguel Andres Quintero Calle"/>
    <s v="Tipo C:  Supervisión"/>
    <s v="Tecnica, Administrativa, Financiera, Jurídica, coordinación. "/>
  </r>
  <r>
    <x v="11"/>
    <n v="82121504"/>
    <s v="promoción, creación, elaboración desarrollo y conceptualización de las campañas, estrategias y necesidades comunicacionales de la Gobernación de Antioquia _x000a_(Competencia de la Oficina de Comunicaciones)"/>
    <s v="Febrero"/>
    <n v="10.5"/>
    <s v="Contratación Directa - Contratos Interadministrativos"/>
    <s v="Recursos propios"/>
    <n v="20000000"/>
    <n v="20000000"/>
    <s v="NO"/>
    <s v="N/A"/>
    <s v="Miguel Andres Quintero Calle"/>
    <s v="LNR"/>
    <s v="3839171"/>
    <s v="miguel.quintero@antioquia.gov.co"/>
    <s v="Fortalecimiento Institucional para la planeación y la gestión del Desarrollo Territorial"/>
    <s v="Modelo de Gestión para resultados diseñado e implementado"/>
    <s v="Implementación del Modelo de Gestión para Resultados en la Gobernación de Antioquia"/>
    <n v="220162"/>
    <s v="Modelo de Gestión para resultados diseñado e implementado"/>
    <s v="Elaboración cartillas y difusión"/>
    <m/>
    <m/>
    <m/>
    <m/>
    <m/>
    <x v="1"/>
    <m/>
    <m/>
    <s v="Se desconoce los responsables de las demas Dependencias que participen en el proceso contractual"/>
    <s v="Competencia de la Oficina de Comunicaciones_x000a_Responsable por la Dirección Miguel Andres Quintero Calle"/>
    <s v="Tipo B2: Supervisión Colegiada"/>
    <s v=" La dirección aporta supervisión Administrativa, Financiera, Jurídica, coordinación."/>
  </r>
  <r>
    <x v="11"/>
    <n v="80111614"/>
    <s v="Prestación de servicios de personal de apoyo Temporal _x000a_(Compentencia: Desarrollo Organizacional)"/>
    <s v="ENERO  "/>
    <n v="12"/>
    <s v="Contratación Directa - Prestación de Servicios y de Apoyo a la Gestión Persona Natural"/>
    <s v="Recursos propios"/>
    <n v="700000000"/>
    <n v="700000000"/>
    <s v="NO"/>
    <s v="N/A"/>
    <s v="Misael Cadavid Jaramillo"/>
    <s v="LNR"/>
    <s v="3839123"/>
    <s v="misael.cadavid@antioquia.gov.co"/>
    <s v="Articulación intersectorial para el desarrollo integral del departamento"/>
    <s v="Espacios de Planeacion y concertacion de planeacion"/>
    <s v="Construcción formulación e implementación de estrategias transversales generadoras de desarrollo desde la gerencia de_x000a_Municipios del Departamento de Antioquia"/>
    <s v="220165"/>
    <s v="Estratégias de promoción implementadas"/>
    <s v="Vinculacion de temporales"/>
    <m/>
    <m/>
    <m/>
    <m/>
    <m/>
    <x v="1"/>
    <m/>
    <m/>
    <s v="Supervisión: N/A_x000a_La Dirección aporta informes de seguimiento a la gestión"/>
    <s v="Competencia de la Secretaría de Gestión Humana - ADO_x000a_Responsable por la Dirección Misael Cadavid Jaramillo"/>
    <s v="Tipo C:  Supervisión"/>
    <s v="Supervisión: N/A"/>
  </r>
  <r>
    <x v="11"/>
    <n v="80141609"/>
    <s v="Prestación de servicios de un operador logístico para la organización, administración, ejecución y demás acciones logísticas necesarias para la realización de los eventos programadas por la Gobernación de Antioquia  _x000a_(Competencia de la Oficina de Comunicaciones)"/>
    <s v="Febrero"/>
    <n v="10.5"/>
    <s v="Contratación Directa - Prestación de Servicios y de Apoyo a la Gestión Persona Jurídica"/>
    <s v="Recursos propios"/>
    <n v="285000000"/>
    <n v="285000000"/>
    <s v="NO"/>
    <s v="N/A"/>
    <s v="Misael Cadavid Jaramillo"/>
    <s v="LNR"/>
    <s v="3839123"/>
    <s v="misael.cadavid@antioquia.gov.co"/>
    <s v="Articulación intersectorial para el desarrollo integral del departamento"/>
    <s v="Espacios de Planeacion y concertacion de planeacion"/>
    <s v="Construcción formulación e implementación de estrategias transversales generadoras de desarrollo desde la gerencia de_x000a_Municipios del Departamento de Antioquia"/>
    <s v="220165"/>
    <s v="Estratégias de promoción implementadas"/>
    <s v="Fortalecimiento a la oficina de alcaldes"/>
    <m/>
    <m/>
    <m/>
    <m/>
    <m/>
    <x v="1"/>
    <m/>
    <m/>
    <s v="Se desconoce los responsables de las demas Dependencias que participen en el proceso contractual"/>
    <s v="Competencia de la Oficina de Comunicaciones_x000a_Responsable por la Dirección Misael Cadavid Jaramillo"/>
    <s v="Tipo B2: Supervisión Colegiada"/>
    <s v=" La dirección aporta supervisión Administrativa, Financiera, Jurídica, coordinación. "/>
  </r>
  <r>
    <x v="11"/>
    <n v="78111502"/>
    <s v="Adquisición de tiquetes áereos para la Gobernación de Antioquia _x000a_(Compentencia Subsecretaría Logística)"/>
    <s v="MARZO  "/>
    <n v="9"/>
    <s v="Contratación Directa - Contratos Interadministrativos"/>
    <s v="Recursos propios"/>
    <n v="15000000"/>
    <n v="15000000"/>
    <s v="NO"/>
    <s v="N/A"/>
    <s v="Misael Cadavid Jaramillo"/>
    <s v="LNR"/>
    <s v="3839123"/>
    <s v="misael.cadavid@antioquia.gov.co"/>
    <s v="Articulación intersectorial para el desarrollo integral del departamento"/>
    <s v="Espacios de Planeacion y concertacion de planeacion"/>
    <s v="Construcción formulación e implementación de estrategias transversales generadoras de desarrollo desde la gerencia de_x000a_Municipios del Departamento de Antioquia"/>
    <s v="220165"/>
    <s v="Estratégias de promoción implementadas"/>
    <s v="Fortalecimiento a la oficina de alcaldes"/>
    <m/>
    <m/>
    <m/>
    <m/>
    <m/>
    <x v="1"/>
    <m/>
    <m/>
    <s v="Se desconoce los responsables de las demas Dependencias que participen en el proceso contractual_x000a_La modalidad de contratacion se desconoce ya que la gestion del contrato depende de la entidad competente"/>
    <s v="Competencia de la Secretaría General (Subsecretaría Logística)_x000a_Responsable por el DAP: Hernando Latorre"/>
    <s v="Tipo B2: Supervisión Colegiada"/>
    <s v="La dirección aporta supervisión Administrativa, Financiera, Jurídica, coordinación."/>
  </r>
  <r>
    <x v="11"/>
    <n v="80111614"/>
    <s v="Prestación de servicios de personal de apoyo Temporal _x000a_(Compentencia: Desarrollo Organizacional)"/>
    <s v="ENERO  "/>
    <n v="12"/>
    <s v="Contratación Directa - Prestación de Servicios y de Apoyo a la Gestión Persona Natural"/>
    <s v="Recursos propios"/>
    <n v="94091029"/>
    <n v="94091029"/>
    <s v="NO"/>
    <s v="N/A"/>
    <s v="Sebastián Muñoz Zuluaga"/>
    <s v="LNR"/>
    <s v="3839125"/>
    <s v="sebastian.munoz@antioquia.gov.co"/>
    <s v="Articulación intersectorial para el desarrollo integral del departamento"/>
    <s v="Espacios de Planeacion y concertacion de planeacion"/>
    <s v="Fortalecimiento de la articulacion intersectorial para el desarrollo integral"/>
    <n v="220148"/>
    <s v="Espacios de Planeacion y concertacion de planeacion"/>
    <s v="Profesional Temporal"/>
    <m/>
    <m/>
    <m/>
    <m/>
    <m/>
    <x v="1"/>
    <m/>
    <m/>
    <s v="Supervisión: N/A_x000a_La Dirección aporta informes de seguimiento a la gestión"/>
    <s v="Competencia de la Secretaría de Gestión Humana - ADO_x000a_Responsable por la Dirección Sebastián Muñoz Zuluaga"/>
    <s v="Tipo C:  Supervisión"/>
    <s v="Supervisión: N/A"/>
  </r>
  <r>
    <x v="11"/>
    <n v="80111614"/>
    <s v="Prestación de servicios de personal de apoyo Temporal _x000a_(Compentencia: Desarrollo Organizacional)"/>
    <s v="ENERO  "/>
    <n v="12"/>
    <s v="Contratación Directa - Prestación de Servicios y de Apoyo a la Gestión Persona Natural"/>
    <s v="Recursos propios"/>
    <n v="94091029"/>
    <n v="94091029"/>
    <s v="NO"/>
    <s v="N/A"/>
    <s v="Sebastián Muñoz Zuluaga"/>
    <s v="LNR"/>
    <s v="3839125"/>
    <s v="sebastian.munoz@antioquia.gov.co"/>
    <s v="Articulación intersectorial para el desarrollo integral del departamento"/>
    <s v="Dialogos Subregionales de Planeacion para el Desarrollo"/>
    <s v="Fortalecimiento de la articulacion intersectorial para el desarrollo integral"/>
    <n v="220148"/>
    <s v="Dialogos Subregionales de Planeacion para el Desarrollo"/>
    <s v="Profesional Temporal"/>
    <m/>
    <m/>
    <m/>
    <m/>
    <m/>
    <x v="1"/>
    <m/>
    <m/>
    <s v="Supervisión: N/A_x000a_La Dirección aporta informes de seguimiento a la gestión"/>
    <s v="Competencia de la Secretaría de Gestión Humana - ADO_x000a_Responsable por la Dirección Sebastián Muñoz Zuluaga"/>
    <s v="Tipo C:  Supervisión"/>
    <s v="Supervisión: N/A"/>
  </r>
  <r>
    <x v="11"/>
    <n v="80141607"/>
    <s v="Prestación de servicios de un operador logístico para la organización, administración, ejecución y demás acciones logísticas necesarias para la realización de los eventos programadas por la Gobernación de Antioquia  _x000a_(Competencia de la Oficina de Comunicaciones)"/>
    <s v="Febrero"/>
    <n v="10.5"/>
    <s v="Contratación Directa - Prestación de Servicios y de Apoyo a la Gestión Persona Jurídica"/>
    <s v="Recursos propios"/>
    <n v="40000000"/>
    <n v="40000000"/>
    <s v="NO"/>
    <s v="N/A"/>
    <s v="Sebastián Muñoz Zuluaga"/>
    <s v="LNR"/>
    <s v="3839125"/>
    <s v="sebastian.munoz@antioquia.gov.co"/>
    <s v="Articulación intersectorial para el desarrollo integral del departamento"/>
    <s v="Espacios de Planeacion y concertacion de planeacion"/>
    <s v="Fortalecimiento de la articulacion intersectorial para el desarrollo integral"/>
    <n v="220148"/>
    <s v="Espacios de Planeacion y concertacion de planeacion"/>
    <s v="material, suministro y apoyo logistico"/>
    <m/>
    <m/>
    <m/>
    <m/>
    <m/>
    <x v="1"/>
    <m/>
    <m/>
    <s v="Se desconoce los responsables de las demas Dependencias que participen en el proceso contractual"/>
    <s v="Competencia de la Oficina de Comunicaciones_x000a_Responsable por la Dirección Sebastián Muñoz Zuluaga"/>
    <s v="Tipo B2: Supervisión Colegiada"/>
    <s v=" La dirección aporta supervisión Administrativa, Financiera, Jurídica, coordinación. "/>
  </r>
  <r>
    <x v="11"/>
    <n v="80141607"/>
    <s v="Prestación de servicios de un operador logístico para la organización, administración, ejecución y demás acciones logísticas necesarias para la realización de los eventos programadas por la Gobernación de Antioquia  _x000a_(Competencia de la Oficina de Comunicaciones)"/>
    <s v="Febrero"/>
    <n v="10.5"/>
    <s v="Contratación Directa - Prestación de Servicios y de Apoyo a la Gestión Persona Jurídica"/>
    <s v="Recursos propios"/>
    <n v="227000000"/>
    <n v="227000000"/>
    <s v="NO"/>
    <s v="N/A"/>
    <s v="Sebastián Muñoz Zuluaga"/>
    <s v="LNR"/>
    <s v="3839125"/>
    <s v="sebastian.munoz@antioquia.gov.co"/>
    <s v="Articulación intersectorial para el desarrollo integral del departamento"/>
    <s v="Dialogos Subregionales de Planeacion para el Desarrollo"/>
    <s v="Fortalecimiento de la articulacion intersectorial para el desarrollo integral"/>
    <s v="220148"/>
    <s v="Dialogos Subregionales de Planeacion para el Desarrollo"/>
    <s v="material, suministro y apoyo logistico"/>
    <m/>
    <m/>
    <m/>
    <m/>
    <m/>
    <x v="1"/>
    <m/>
    <m/>
    <s v="Se desconoce los responsables de las demas Dependencias que participen en el proceso contractual"/>
    <s v="Competencia de la Oficina de Comunicaciones_x000a_Responsable por la Dirección Sebastián Muñoz Zuluaga"/>
    <s v="Tipo B2: Supervisión Colegiada"/>
    <s v=" La dirección aporta supervisión Administrativa, Financiera, Jurídica, coordinación. "/>
  </r>
  <r>
    <x v="11"/>
    <n v="80141607"/>
    <s v="Adquisicion de equipos y materiales (bienes uniformes) _x000a_(Compentencia Subsecretaría Logística)"/>
    <s v="MARZO  "/>
    <n v="8"/>
    <s v="Selección Abreviada - Menor Cuantía"/>
    <s v="Recursos propios"/>
    <n v="50000000"/>
    <n v="50000000"/>
    <s v="NO"/>
    <s v="N/A"/>
    <s v="Sebastián Muñoz Zuluaga"/>
    <s v="LNR"/>
    <s v="3839125"/>
    <s v="sebastian.munoz@antioquia.gov.co"/>
    <s v="Articulación intersectorial para el desarrollo integral del departamento"/>
    <s v="Dialogos Subregionales de Planeacion para el Desarrollo"/>
    <s v="Fortalecimiento de la articulacion intersectorial para el desarrollo integral"/>
    <s v="220148"/>
    <s v="Dialogos Subregionales de Planeacion para el Desarrollo"/>
    <s v="material, suministro y apoyo logistico"/>
    <m/>
    <m/>
    <m/>
    <m/>
    <m/>
    <x v="1"/>
    <m/>
    <m/>
    <s v="Se desconoce los responsables de las demas Dependencias que participen en el proceso contractual"/>
    <s v="Competencia de la Secretaría General (Subsecretaría Logística)_x000a_Responsable por el DAP Sebastián Muñoz Zuluaga"/>
    <s v="Tipo B2: Supervisión Colegiada"/>
    <s v="la Direccion aporta seguimienntoTecnica, administrativa y financiero"/>
  </r>
  <r>
    <x v="11"/>
    <n v="80141607"/>
    <s v="Apoyo al fortalecimiento de los procesos de planificiacion y gestion del desarrollo territorial y acompañamiento técnico en la articulación intersectorial de los Entes Territoriales del Departamento de Antioquia"/>
    <s v="ABRIL  "/>
    <n v="8"/>
    <s v="Contratación Directa - No pluralidad de oferentes"/>
    <s v="Recursos propios"/>
    <n v="59817942"/>
    <n v="59817942"/>
    <s v="NO"/>
    <s v="N/A"/>
    <s v="Sebastián Muñoz Zuluaga"/>
    <s v="LNR"/>
    <s v="3839125"/>
    <s v="sebastian.munoz@antioquia.gov.co"/>
    <s v="Articulación intersectorial para el desarrollo integral del departamento"/>
    <s v="Dialogos Subregionales de Planeacion para el Desarrollo"/>
    <s v="Fortalecimiento de la articulacion intersectorial para el desarrollo integral"/>
    <s v="220148"/>
    <s v="Dialogos Subregionales de Planeacion para el Desarrollo"/>
    <s v="material, suministro y apoyo logistico"/>
    <m/>
    <m/>
    <m/>
    <m/>
    <m/>
    <x v="1"/>
    <m/>
    <m/>
    <m/>
    <s v="Sebastián Muñoz Zuluaga"/>
    <s v="Tipo C:  Supervisión"/>
    <s v="Técnica, Administrativa, Financiera, Jurídica, coordinación"/>
  </r>
  <r>
    <x v="11"/>
    <n v="80101604"/>
    <s v="Apoyo técnico y financiero a las entidades territoriales para la revisión y ajuste de los POT en diferentes Municipios del Departamento de Antioquia "/>
    <s v="ENERO  "/>
    <n v="10"/>
    <s v="Selección Abreviada - Menor Cuantía"/>
    <s v="Recursos propios"/>
    <n v="627536000"/>
    <n v="627536000"/>
    <s v="NO"/>
    <s v="N/A"/>
    <s v="Sebastián Muñoz Zuluaga"/>
    <s v="LNR"/>
    <s v="3839125"/>
    <s v="sebastian.munoz@antioquia.gov.co"/>
    <s v="Articulación intersectorial para el desarrollo integral del departamento"/>
    <s v="Entidades territoriales apoyadas para la revisión y ajuste de los POT"/>
    <s v="apoyo a entidades territoriales para la revision y ajuste de sus POT"/>
    <s v="220146"/>
    <s v="Entidades territoriales  apoyadas para la revision y ajuste de los POT"/>
    <s v="Revision y ajustes de los POT"/>
    <m/>
    <m/>
    <m/>
    <m/>
    <m/>
    <x v="1"/>
    <m/>
    <m/>
    <m/>
    <s v="Sebastián Muñoz Zuluaga"/>
    <s v="Tipo C:  Supervisión"/>
    <s v="Técnica, Administrativa, Financiera, Jurídica, coordinación"/>
  </r>
  <r>
    <x v="11"/>
    <n v="80111504"/>
    <s v="Designar estudiantes de las universidades publicas y privadas para realización de la práctica académica, con el fin de brindar apoyo a la gestión del Departamento de Antioquia y sus subregiones durante primer semestre del 2017_x000a_(Compentencia: Desarrollo Organizacional)"/>
    <s v="Febrero"/>
    <n v="5"/>
    <s v="Contratación Directa - Contratos Interadministrativos"/>
    <s v="Recursos propios"/>
    <n v="11232000"/>
    <n v="11232000"/>
    <s v="NO"/>
    <s v="N/A"/>
    <s v="Sebastián Muñoz Zuluaga"/>
    <s v="LNR"/>
    <s v="3839125"/>
    <s v="sebastian.munoz@antioquia.gov.co"/>
    <s v="Articulación intersectorial para el desarrollo integral del departamento"/>
    <s v="Entidades territoriales apoyadas para la revisión y ajuste de los POT"/>
    <s v="apoyo a entidades territoriales para la revision y ajuste de sus POT"/>
    <s v="220146"/>
    <s v="Entidades territoriales  apoyadas para la revision y ajuste de los POT"/>
    <s v="Revision y ajustes de los POT"/>
    <m/>
    <m/>
    <m/>
    <m/>
    <m/>
    <x v="1"/>
    <m/>
    <m/>
    <s v="Supervisión: N/A_x000a_La Dirección aporta informes de seguimiento a la gestión"/>
    <s v="Competencia de la Secretaría de Gestión Humana - ADO_x000a_Responsable por la Dirección Sebastián Muñoz Zuluaga"/>
    <s v="Tipo C:  Supervisión"/>
    <s v="Supervisión: N/A"/>
  </r>
  <r>
    <x v="11"/>
    <n v="81112200"/>
    <s v="Soporte Licencias ArcGis - Dirección  PEI _x000a_(Competencia Dirección de informática)"/>
    <s v="MARZO  "/>
    <n v="1"/>
    <s v="Contratación Directa - No pluralidad de oferentes"/>
    <s v="Recursos propios"/>
    <n v="70000000"/>
    <n v="70000000"/>
    <s v="NO"/>
    <s v="N/A"/>
    <s v="Sebastián Muñoz Zuluaga"/>
    <s v="LNR"/>
    <s v="3839125"/>
    <s v="sebastian.munoz@antioquia.gov.co"/>
    <s v="Articulación intersectorial para el desarrollo integral del departamento"/>
    <s v="Entidades territoriales apoyadas para la revisión y ajuste de los POT"/>
    <s v="apoyo a entidades territoriales para la revision y ajuste de sus POT"/>
    <s v="220146"/>
    <s v="Entidades territoriales  apoyadas para la revision y ajuste de los POT"/>
    <s v="Revision y ajustes de los POT"/>
    <m/>
    <m/>
    <m/>
    <m/>
    <m/>
    <x v="1"/>
    <m/>
    <m/>
    <m/>
    <s v="Competencia de la Secretaria de Gestión Humana (dirección de informatica)_x000a_Responsable por la Dirección Sebastián Muñoz Zuluaga"/>
    <s v="Tipo C:  Supervisión"/>
    <s v="La Dirección  aporta supervisión Administrativa, Financiera, Jurídica, coordinación."/>
  </r>
  <r>
    <x v="11"/>
    <n v="80111614"/>
    <s v="Prestación de servicios de personal de apoyo para el proceso de revisión y ajuste de los Esquemas de Ordenamiento Territorial"/>
    <s v="ABRIL  "/>
    <n v="8"/>
    <s v="Contratación Directa - No pluralidad de oferentes"/>
    <s v="Recursos propios"/>
    <n v="111000000"/>
    <n v="111000000"/>
    <s v="NO"/>
    <s v="N/A"/>
    <s v="Sebastián Muñoz Zuluaga"/>
    <s v="LNR"/>
    <s v="3839125"/>
    <s v="sebastian.munoz@antioquia.gov.co"/>
    <s v="Articulación intersectorial para el desarrollo integral del departamento"/>
    <s v="Entidades territoriales apoyadas para la revisión y ajuste de los POT"/>
    <s v="apoyo a entidades territoriales para la revision y ajuste de sus POT"/>
    <s v="220146"/>
    <s v="Entidades territoriales  apoyadas para la revision y ajuste de los POT"/>
    <s v="Revision y ajustes de los POT"/>
    <m/>
    <m/>
    <m/>
    <m/>
    <m/>
    <x v="1"/>
    <m/>
    <m/>
    <m/>
    <s v="Sebastián Muñoz Zuluaga"/>
    <s v="Tipo C:  Supervisión"/>
    <s v="Técnica, Administrativa, Financiera, Jurídica, coordinación"/>
  </r>
  <r>
    <x v="11"/>
    <n v="80141607"/>
    <s v="Prestación de servicios de un operador logístico para la organización, administración, ejecución y demás acciones logísticas necesarias para la realización de los eventos programadas por la Gobernación de Antioquia  _x000a_(Competencia de la Oficina de Comunicaciones)"/>
    <s v="Febrero"/>
    <n v="10.5"/>
    <s v="Contratación Directa - Prestación de Servicios y de Apoyo a la Gestión Persona Jurídica"/>
    <s v="Recursos propios"/>
    <n v="9000000"/>
    <n v="9000000"/>
    <s v="NO"/>
    <s v="N/A"/>
    <s v="Sebastián Muñoz Zuluaga"/>
    <s v="LNR"/>
    <s v="3839125"/>
    <s v="sebastian.munoz@antioquia.gov.co"/>
    <s v="Articulación intersectorial para el desarrollo integral del departamento"/>
    <s v="Entidades territoriales apoyadas para la revisión y ajuste de los POT"/>
    <s v="apoyo a entidades territoriales para la revision y ajuste de sus POT"/>
    <s v="220146"/>
    <s v="Entidades territoriales  apoyadas para la revision y ajuste de los POT"/>
    <s v="Revision y ajustes de los POT"/>
    <m/>
    <m/>
    <m/>
    <m/>
    <m/>
    <x v="1"/>
    <m/>
    <m/>
    <s v="Se desconoce los responsables de las demas Dependencias que participen en el proceso contractual"/>
    <s v="Competencia de la Oficina de Comunicaciones_x000a_Responsable por la Dirección Sebastián Muñoz Zuluaga"/>
    <s v="Tipo B2: Supervisión Colegiada"/>
    <s v=" La dirección aporta supervisión Administrativa, Financiera, Jurídica, coordinación. "/>
  </r>
  <r>
    <x v="11"/>
    <m/>
    <s v="Apoyo al fortalecimiento de los POT y acompañamiento técnico a las administraciones municipales en los procesos de planificiacion y gestion del desarrollo territorial"/>
    <s v="ABRIL  "/>
    <n v="8"/>
    <s v="Contratación Directa - No pluralidad de oferentes"/>
    <s v="Recursos propios"/>
    <n v="150000000"/>
    <n v="150000000"/>
    <s v="NO"/>
    <s v="N/A"/>
    <s v="Sebastián Muñoz Zuluaga"/>
    <s v="LNR"/>
    <s v="3839125"/>
    <s v="sebastian.munoz@antioquia.gov.co"/>
    <s v="Articulación intersectorial para el desarrollo integral del departamento"/>
    <s v="Entidades territoriales apoyadas para la revisión y ajuste de los POT"/>
    <s v="apoyo a entidades territoriales para la revision y ajuste de sus POT"/>
    <s v="220146"/>
    <s v="Entidades territoriales  apoyadas para la revision y ajuste de los POT"/>
    <s v="Revision y ajustes de los POT"/>
    <m/>
    <m/>
    <m/>
    <m/>
    <m/>
    <x v="1"/>
    <m/>
    <m/>
    <m/>
    <s v="Sebastián Muñoz Zuluaga"/>
    <s v="Tipo C:  Supervisión"/>
    <s v="Técnica, Administrativa, Financiera, Jurídica, coordinación"/>
  </r>
  <r>
    <x v="11"/>
    <n v="78111502"/>
    <s v="Adquisición de tiquetes áereos para la Gobernación de Antioquia _x000a_(Compentencia Subsecretaría Logística)"/>
    <s v="MARZO  "/>
    <n v="9"/>
    <s v="Contratación Directa - Contratos Interadministrativos"/>
    <s v="Recursos propios"/>
    <n v="10000000"/>
    <n v="10000000"/>
    <s v="NO"/>
    <s v="N/A"/>
    <s v="Sebastián Muñoz Zuluaga"/>
    <s v="LNR"/>
    <s v="3839125"/>
    <s v="sebastian.munoz@antioquia.gov.co"/>
    <s v="Articulación intersectorial para el desarrollo integral del departamento"/>
    <s v="Entidades territoriales apoyadas para la revisión y ajuste de los POT"/>
    <s v="apoyo a entidades territoriales para la revision y ajuste de sus POT"/>
    <s v="220146"/>
    <s v="Entidades territoriales  apoyadas para la revision y ajuste de los POT"/>
    <s v="Revision y ajustes de los POT"/>
    <m/>
    <m/>
    <m/>
    <m/>
    <m/>
    <x v="1"/>
    <m/>
    <m/>
    <s v="Se desconoce los responsables de las demas Dependencias que participen en el proceso contractual_x000a_La modalidad de contratacion se desconoce ya que la gestion del contrato depende de la entidad competente"/>
    <s v="Competencia de la Secretaría General (Subsecretaría Logística)_x000a_Responsable por el DAP: Hernando Latorre"/>
    <s v="Tipo B2: Supervisión Colegiada"/>
    <s v="La dirección aporta supervisión Administrativa, Financiera, Jurídica, coordinación."/>
  </r>
  <r>
    <x v="11"/>
    <n v="80111504"/>
    <s v="Designar estudiantes de las universidades publicas y privadas para realización de la práctica académica, con el fin de brindar apoyo a la gestión del Departamento de Antioquia y sus subregiones durante segundo semestre del 2017_x000a_(Compentencia: Desarrollo Organizacional)"/>
    <s v="AGOSTO"/>
    <n v="5"/>
    <s v="Contratación Directa - Contratos Interadministrativos"/>
    <s v="Recursos propios"/>
    <n v="11232000"/>
    <n v="11232000"/>
    <s v="NO"/>
    <s v="N/A"/>
    <s v="Sebastián Muñoz Zuluaga"/>
    <s v="LNR"/>
    <s v="3839125"/>
    <s v="sebastian.munoz@antioquia.gov.co"/>
    <s v="Articulación intersectorial para el desarrollo integral del departamento"/>
    <s v="Entidades territoriales apoyadas para la revisión y ajuste de los POT"/>
    <s v="apoyo a entidades territoriales para la revision y ajuste de sus POT"/>
    <s v="220146"/>
    <s v="Entidades territoriales  apoyadas para la revision y ajuste de los POT"/>
    <s v="Revision y ajustes de los POT"/>
    <m/>
    <m/>
    <m/>
    <m/>
    <m/>
    <x v="1"/>
    <m/>
    <m/>
    <s v="Supervisión: N/A_x000a_La Dirección aporta informes de seguimiento a la gestión"/>
    <s v="Competencia de la Secretaría de Gestión Humana - ADO_x000a_Responsable por la Dirección Sebastián Muñoz Zuluaga"/>
    <s v="Tipo C:  Supervisión"/>
    <s v="Supervisión: N/A"/>
  </r>
  <r>
    <x v="11"/>
    <n v="80111614"/>
    <s v="Prestación de servicios de personal de apoyo para el proceso de revisión, ajuste y articulación del Plan de Ordenamiento Departamental"/>
    <s v="ABRIL  "/>
    <n v="8"/>
    <s v="Contratación Directa - Prestación de Servicios y de Apoyo a la Gestión Persona Natural"/>
    <s v="Recursos propios"/>
    <n v="312375234"/>
    <n v="312375234"/>
    <s v="NO"/>
    <s v="N/A"/>
    <s v="Sebastián Muñoz Zuluaga"/>
    <s v="LNR"/>
    <s v="3839125"/>
    <s v="sebastian.munoz@antioquia.gov.co"/>
    <s v="Articulación intersectorial para el desarrollo integral del departamento"/>
    <s v="Plan de Ordenamiento Departamental Formulado"/>
    <s v="Formulación y adopcion del Plan de Ordenamiento Territorial Para todo el Departamento Antioquia"/>
    <s v="220163"/>
    <s v="Plan de Ordenamiento Departamental Formulado"/>
    <s v="Contratación de profesionales"/>
    <m/>
    <m/>
    <m/>
    <m/>
    <m/>
    <x v="1"/>
    <m/>
    <m/>
    <m/>
    <s v="Sebastián Muñoz Zuluaga"/>
    <s v="Tipo C:  Supervisión"/>
    <s v="Técnica, Administrativa, Financiera, Jurídica, coordinación"/>
  </r>
  <r>
    <x v="12"/>
    <s v="80111623"/>
    <s v="Diseño del producto turístico de naturaleza para 40 municipios del departamento de Antioquia: Ecoturismo, Turismo de Aventura y Turismo Rural. &quot;FONTUR&quot;"/>
    <s v="Febrero"/>
    <s v="6 meses"/>
    <s v="Mínima Cuantía"/>
    <s v="Recursos propios"/>
    <n v="70000000"/>
    <n v="70000000"/>
    <s v="NO"/>
    <s v="N/A"/>
    <s v="Lina Magaly Ríos Barrientos "/>
    <s v="Profesional Universitaria"/>
    <s v="3838639"/>
    <s v="lina.rios@antioquia.gov.co"/>
    <s v="Competitividad y promoción del turismo"/>
    <s v="Campañas de promoción turística nacional e internacional ejecutadas._x000a_Participaciones en eventos culturales y ferias estratégicas a nivel nacional e internacional. "/>
    <s v="Desarrollo de la competitividad y la promoción del turismo en el Departamento de Antioquia"/>
    <n v="13000"/>
    <s v="Campañas de promoción turística nacional e internacional ejecutadas._x000a_Participaciones en eventos culturales y ferias estratégicas a nivel nacional e internacional. "/>
    <m/>
    <m/>
    <m/>
    <m/>
    <m/>
    <m/>
    <x v="1"/>
    <m/>
    <m/>
    <m/>
    <s v="Lina Magaly Ríos Barrientos "/>
    <s v="Tipo C:  Supervisión"/>
    <s v="Técnica, Juridica, administrativa, contable y o financiera"/>
  </r>
  <r>
    <x v="12"/>
    <n v="80111623"/>
    <s v="Participacion en la 36 vitrina  turistica de  ANATO "/>
    <s v="Febrero"/>
    <s v="9 meses "/>
    <s v="Contratación Directa - No pluralidad de oferentes"/>
    <s v="Recursos propios"/>
    <n v="40000000"/>
    <n v="40000000"/>
    <s v="NO"/>
    <s v="N/A"/>
    <s v="Lina Magaly Ríos Barrientos "/>
    <s v="Profesional Universitaria"/>
    <s v="3838639"/>
    <s v="lina.rios@antioquia.gov.co"/>
    <s v="Competitividad y promoción del turismo"/>
    <s v="Subregiones beneficiadas con iniciativas de Turismo, Paz y Convivencia_x000a__x000a_Municipios intervenidos para el embellecimiento de las playas priorizadas en el Urabá antioqueño"/>
    <s v="Desarrollo de la competitividad y la promoción del turismo en el Departamento de Antioquia"/>
    <n v="13000"/>
    <s v="Subregiones beneficiadas con iniciativas de Turismo, Paz y Convivencia_x000a__x000a_Municipios intervenidos para el embellecimiento de las playas priorizadas en el Urabá antioqueño"/>
    <m/>
    <m/>
    <m/>
    <m/>
    <m/>
    <m/>
    <x v="1"/>
    <m/>
    <m/>
    <m/>
    <s v="Lina Magaly Ríos Barrientos "/>
    <s v="Tipo C:  Supervisión"/>
    <s v="Técnica, Juridica, administrativa, contable y o financiera"/>
  </r>
  <r>
    <x v="12"/>
    <n v="80111623"/>
    <s v="Diseño e implementación del mapa turistico digital "/>
    <s v="Febrero"/>
    <s v="6 meses"/>
    <s v="Mínima Cuantía"/>
    <s v="Recursos propios"/>
    <n v="41185678"/>
    <n v="41185678"/>
    <s v="NO"/>
    <s v="N/A"/>
    <s v="Lina Magaly Ríos Barrientos "/>
    <s v="Profesional Universitaria"/>
    <s v="3838639"/>
    <s v="lina.rios@antioquia.gov.co"/>
    <s v="Competitividad y promoción del turismo"/>
    <s v="Subregiones beneficiadas con iniciativas de Turismo, Paz y Convivencia_x000a__x000a_Municipios intervenidos para el embellecimiento de las playas priorizadas en el Urabá antioqueño"/>
    <s v="Desarrollo de la competitividad y la promoción del turismo en el Departamento de Antioquia"/>
    <n v="13000"/>
    <s v="Subregiones beneficiadas con iniciativas de Turismo, Paz y Convivencia_x000a__x000a_Municipios intervenidos para el embellecimiento de las playas priorizadas en el Urabá antioqueño"/>
    <m/>
    <m/>
    <m/>
    <m/>
    <m/>
    <m/>
    <x v="1"/>
    <m/>
    <m/>
    <m/>
    <s v="Lina Magaly Ríos Barrientos "/>
    <s v="Tipo C:  Supervisión"/>
    <s v="Técnica, Juridica, administrativa, contable y o financiera"/>
  </r>
  <r>
    <x v="12"/>
    <n v="80111623"/>
    <s v="Elaboración de estudios técnicos y diseños de la señalización turística urbana y rural en 40 municipios del Departamento de Antioquia"/>
    <s v="AGOSTO"/>
    <s v="4 meses "/>
    <s v="Mínima Cuantía"/>
    <s v="Recursos propios"/>
    <n v="50000000"/>
    <n v="50000000"/>
    <s v="NO"/>
    <s v="N/A"/>
    <s v="Cyomara Ríos"/>
    <s v="Profesional Universitaria"/>
    <s v="3838639"/>
    <s v="Cyomara.rios@antioquia.gov.co"/>
    <s v="Competitividad y promoción del turismo"/>
    <s v="Proyectos de infraestructura para el turismo radicados"/>
    <s v="Desarrollo de la competitividad y la promoción del turismo en el Departamento de Antioquia"/>
    <n v="13000"/>
    <s v="Proyectos de infraestructura para el turismo radicados"/>
    <m/>
    <m/>
    <m/>
    <m/>
    <m/>
    <m/>
    <x v="1"/>
    <m/>
    <m/>
    <m/>
    <s v="Cyomara Ríos"/>
    <s v="Tipo C:  Supervisión"/>
    <s v="Técnica, Juridica, administrativa, contable y o financiera"/>
  </r>
  <r>
    <x v="12"/>
    <s v="82101501"/>
    <s v="Estructuración de las macroestrategias turísticas en las 9 subregiones del Departamento de Antioquia y fomento del destino Antioquia."/>
    <s v="Febrero"/>
    <s v="6 meses"/>
    <s v="Contratación Directa - Contratos Interadministrativos"/>
    <s v="Recursos propios"/>
    <n v="350000000"/>
    <n v="350000000"/>
    <s v="NO"/>
    <s v="N/A"/>
    <s v="Lina Magaly Ríos Barrientos "/>
    <s v="Profesional Universitaria"/>
    <s v="3838639"/>
    <s v="lina.rios@antioquia.gov.co"/>
    <s v="Competitividad y promoción del turismo"/>
    <s v="Productos turísticos especializados diseñados"/>
    <s v="Desarrollo de la competitividad y la promoción del turismo en el Departamento de Antioquia"/>
    <n v="13000"/>
    <s v="Productos turísticos especializados diseñados"/>
    <m/>
    <m/>
    <m/>
    <m/>
    <m/>
    <m/>
    <x v="1"/>
    <m/>
    <m/>
    <m/>
    <s v="Lina Magaly Ríos Barrientos "/>
    <s v="Tipo C:  Supervisión"/>
    <s v="Técnica, Juridica, administrativa, contable y o financiera"/>
  </r>
  <r>
    <x v="12"/>
    <n v="80111620"/>
    <s v="Fortalecimiento de la Empleabilidad en el Departamento de Antioquia a traves de ruedas de empleabilidad, rutas de empleabilidad con enfoque diferencial y talleres de trabajo decente"/>
    <s v="Febrero"/>
    <s v="11 Meses"/>
    <s v="Régimen Especial - Artículo 96 Ley 489 de 1998"/>
    <s v="Recursos propios"/>
    <n v="50000000"/>
    <n v="50000000"/>
    <s v="NO"/>
    <s v="N/A"/>
    <s v="Diana María Pinto Gaviria"/>
    <s v="Profesional Universitaria"/>
    <s v="3838644"/>
    <s v="diana.pinto@antioquia.gov.co"/>
    <s v="Fomento de sinergias para la promoción y mejoramiento de la empleabilidad del Departamento"/>
    <s v="Empleos formales generados mediante la articulacion de la Administracion Departamental con las Empresas e Instituciones de carácter publico y privado"/>
    <s v="Mejoramiento y Promoción de la Empleabilidad Todo El Departamento, Antioquia, Occidente"/>
    <s v="10-0027"/>
    <s v="Empleos formales generados mediante la articulacion de la Administracion Departamental con las Empresas e Instituciones de carácter publico y privado"/>
    <s v="Consultoria en diseño de Escuelas Vocacionales "/>
    <m/>
    <m/>
    <m/>
    <m/>
    <m/>
    <x v="1"/>
    <m/>
    <m/>
    <m/>
    <s v="Diana María Pinto Gaviria"/>
    <s v="Tipo C:  Supervisión"/>
    <s v="Técnica, Juridica, administrativa, contable y o financiera"/>
  </r>
  <r>
    <x v="12"/>
    <n v="80111620"/>
    <s v="Formulacion y adopcion de una Política Pública Departamental de Trabajo Decente "/>
    <s v="Febrero"/>
    <s v="4 Meses "/>
    <s v="Mínima Cuantía"/>
    <s v="Recursos propios"/>
    <n v="30000000"/>
    <n v="30000000"/>
    <s v="NO"/>
    <s v="N/A"/>
    <s v="Diana María Pinto Gaviria"/>
    <s v="Profesional Universitaria"/>
    <s v="3838644"/>
    <s v="diana.pinto@antioquia.gov.co"/>
    <s v="Acompañamiento en el diseño y/o fortalecimiento de Políticas públicas de trabajo decente en el Departamento"/>
    <s v="Política Pública Departamental de trabajo decente Formulada y adoptada"/>
    <s v="Mejoramiento y Promoción de la Empleabilidad Todo El Departamento, Antioquia, Occidente"/>
    <s v="10-0027"/>
    <s v="Política Pública Departamental de trabajo decente Formulada y adoptada"/>
    <s v="Consultoria "/>
    <m/>
    <m/>
    <m/>
    <m/>
    <m/>
    <x v="1"/>
    <m/>
    <m/>
    <m/>
    <s v="Diana María Pinto Gaviria"/>
    <s v="Tipo C:  Supervisión"/>
    <s v="Técnica, Juridica, administrativa, contable y o financiera"/>
  </r>
  <r>
    <x v="12"/>
    <n v="80111620"/>
    <s v="Establecer un modelo de desarrollo económico y fortalecer las economías regionales por medio del establecimiento de Alianzas."/>
    <s v="Febrero"/>
    <s v="11 Meses"/>
    <s v="Contratación Directa - Contratos Interadministrativos"/>
    <s v="Recursos propios"/>
    <n v="1944000000"/>
    <n v="1944000000"/>
    <s v="NO"/>
    <s v="N/A"/>
    <s v="Juan David Garcia Marulanda"/>
    <s v="Profesinal Especializado"/>
    <s v="3838644"/>
    <s v="diana.taborda@antioquia.gov.co; jgarciam@antioquia.gov.co; "/>
    <s v="Fomento y Apoyo para el Emprendimiento y Fortalecimiento Empresarial"/>
    <s v="Empresas acompañadas en los procesos para el inicio de operaciones  y Unidades Productivas intervenidas en Fortalecimiento Empresarial "/>
    <s v="Apoyo y fomento para el emprendimiento en el Departamento de Antioquia, excepto Medellín; Fortalecimiento Empresarial RP Todo El Departamento, Antioquia, Occidente; "/>
    <s v="07-0050 / 14-0022 "/>
    <s v="Empresas acompañadas en los procesos para el inicio de operaciones  y Unidades Productivas intervenidas en Fortalecimiento Empresarial "/>
    <s v="Investigación Aplicada (Ciencia, Tecnología e Innovación - CTeI) _x000a_Política Pública de Ciencia, Tecnología e Innovación (CTeI)_x000a_Comisión Regional de Competitividad_x000a_Consejos Territoriales de Competitividad en las nueve (9) subregiones del Departamento _x000a_Política Pública de Desarrollo Económico_x000a_Plan de Desarrollo Económico Regional con Polos de Desarrollo y Ciudadelas Industriales Regionales_x000a_Encadenamientos Productivos Regionales: Identificación PYMES que jalonen la economía, Identificación Sectores Promisorios basados en la Demanda (NO vocaciones), Ruta de intervención_x000a_Política Pública de Economía Solidaria y Planes de Desarrollo Regional de Economía Solidaria_x000a_Observatorio de Competitividad y Observatorio de Turismo_x000a_"/>
    <m/>
    <m/>
    <m/>
    <m/>
    <m/>
    <x v="1"/>
    <m/>
    <m/>
    <m/>
    <s v="Juan David Garcia Marulanda"/>
    <s v="Tipo C:  Supervisión"/>
    <s v="Técnica, Juridica, administrativa, contable y o financiera"/>
  </r>
  <r>
    <x v="12"/>
    <n v="80111620"/>
    <s v="Promover la asociatividad, la innovación tecnológica y la formalización empresarial por medio de la identificación, evaluación, selección, promoción y premiación de MIPYMES, asociaciones, cooperativas o unidades productivas de Antioquia con incentivos en especie (Antójate de Antioquia)"/>
    <s v="MARZO  "/>
    <s v="10 Meses"/>
    <s v="Selección Abreviada - Menor Cuantía"/>
    <s v="Recursos propios"/>
    <n v="80000000"/>
    <n v="80000000"/>
    <s v="NO"/>
    <s v="N/A"/>
    <s v="Juan David Garcia Marulanda"/>
    <s v="Profesinal Especializado"/>
    <s v="3838644"/>
    <s v="jgarciam@antioquia.gov.co; "/>
    <s v="Fomento y Apoyo para el Emprendimiento y Fortalecimiento Empresarial"/>
    <s v=" Unidades Productivas intervenidas en Fortalecimiento Empresarial "/>
    <s v="Fortalecimiento Empresarial RP Todo El Departamento, Antioquia, Occidente; Diseño de estrategias de capacitación y financiación de proyectos productivos para la generación de ingresos de familias en 44 municipios del departamento de Antioquia"/>
    <s v=" 07-1046"/>
    <s v="Unidades Productivas intervenidas en Fortalecimiento Empresarial "/>
    <s v="Identificación, evaluación, selección, promoción y premiación de MIPYMES, asociaciones, cooperativas o unidades productivas de Antioquia con incentivos en especie"/>
    <m/>
    <m/>
    <m/>
    <m/>
    <m/>
    <x v="1"/>
    <m/>
    <m/>
    <m/>
    <s v="Juan David Garcia Marulanda"/>
    <s v="Tipo C:  Supervisión"/>
    <s v="Técnica, Juridica, administrativa, contable y o financiera"/>
  </r>
  <r>
    <x v="12"/>
    <n v="80111620"/>
    <s v="Fortalecimiento Empresarial por medio del Acceso a Mercados para los Emprendedores y empresarios de Antioquia "/>
    <s v="MARZO  "/>
    <s v="10 Meses"/>
    <s v="Selección Abreviada - Menor Cuantía"/>
    <s v="Recursos propios"/>
    <n v="200000000"/>
    <n v="200000000"/>
    <s v="NO"/>
    <s v="N/A"/>
    <s v="Juan David Garcia Marulanda"/>
    <s v="Profesinal Especializado"/>
    <s v="3838644"/>
    <s v="jgarciam@antioquia.gov.co; "/>
    <s v="Fomento y Apoyo para el Emprendimiento y Fortalecimiento Empresarial"/>
    <s v="Empresas acompañadas en los procesos para el inicio de operaciones  y Unidades Productivas intervenidas en Fortalecimiento Empresarial "/>
    <s v="Apoyo y fomento para el emprendimiento en el Departamento de Antioquia, excepto Medellín; Fortalecimiento Empresarial RP Todo El Departamento, Antioquia, Occidente"/>
    <s v="14-0022 / 07-1046"/>
    <s v="Empresas acompañadas en los procesos para el inicio de operaciones  y Unidades Productivas intervenidas en Fortalecimiento Empresarial "/>
    <s v="Comisión Regional de Competitividad, Consejos Territoriales de Competitividad y productividad, Política Pública de Economía Solidaria y  Planes de Desarrollo Regional de Economía Solidaria, Política Publica de Desarrollo Económico, Observatorio de Competitividad, Plan de Desarrollo Económico Regional con Polos de Desarrollo y Plan de Medios"/>
    <m/>
    <m/>
    <m/>
    <m/>
    <m/>
    <x v="1"/>
    <m/>
    <m/>
    <m/>
    <s v="Juan David Garcia Marulanda"/>
    <s v="Tipo C:  Supervisión"/>
    <s v="Técnica, Juridica, administrativa, contable y o financiera"/>
  </r>
  <r>
    <x v="12"/>
    <n v="80111620"/>
    <s v="Fomento y Apoyo del emprendimiento mediante la creacion de una red de Emprendimiento "/>
    <s v="MARZO  "/>
    <s v="10 Meses"/>
    <s v="Régimen Especial - Artículo 95 Ley 489 de 1998"/>
    <s v="Recursos propios"/>
    <n v="50000000"/>
    <n v="50000000"/>
    <s v="NO"/>
    <s v="N/A"/>
    <s v="Juan David Garcia Marulanda"/>
    <s v="Profesinal Especializado"/>
    <s v="3838644"/>
    <s v="jgarciam@antioquia.gov.co; "/>
    <s v="Fomento y Apoyo para el Emprendimiento y Fortalecimiento Empresarial"/>
    <s v="Empresas acompañadas en los procesos para el inicio de operaciones "/>
    <s v="Apoyo y fomento para el emprendimiento en el Departamento de Antioquia, excepto Medellín"/>
    <s v="07-0050"/>
    <s v="Empresas acompañadas en los procesos para el inicio de operaciones"/>
    <s v="Sensibilizacion para el Emprendieminto, acompañamiento para la formulacion del Modelo de Negocios, Capital Semilla, Asesoria y asistencia tecnica Fortalemiento, Centros Emprende, Convocatoria de Incentivos Fortalecimiento, Incentivos Victimas del conflicto, Acceso a mercados, Realizacion de ferias y eventos y fortalecieminto Cadenas Productivas"/>
    <m/>
    <m/>
    <m/>
    <m/>
    <m/>
    <x v="1"/>
    <m/>
    <m/>
    <m/>
    <s v="Juan David Garcia Marulanda"/>
    <s v="Tipo C:  Supervisión"/>
    <s v="Técnica, Juridica, administrativa, contable y o financiera"/>
  </r>
  <r>
    <x v="12"/>
    <n v="80111620"/>
    <s v="Operación y Puesta en marcha Banco de la Gente "/>
    <s v="Febrero"/>
    <s v="11 Meses"/>
    <s v="Contratación Directa - Contratos Interadministrativos"/>
    <s v="Recursos propios"/>
    <n v="590000000"/>
    <n v="590000000"/>
    <s v="NO"/>
    <s v="N/A"/>
    <s v="Luis Enrique Valderrama"/>
    <s v="Profesinal Especializado"/>
    <s v="3838644"/>
    <s v="bancodelagente@antioquia.gov.co"/>
    <s v="Fomento y Apoyo para el Emprendimiento y Fortalecimiento Empresarial"/>
    <s v="Incremento de los recursos del sistema financiero colocados en el Sistema de Emprendimiento y Fortalecimiento Empresarial"/>
    <s v="Incremento de los recursos del sistema financiero para Emprendimiento y Fortalecimiento Empresarial Todo El Departamento, Antioquia, Occidente"/>
    <s v="11-0010"/>
    <s v="Incremento de los recursos del sistema financiero colocados en el Sistema de Emprendimiento y Fortalecimiento Empresarial"/>
    <s v="Puesta en marcha, operación, colocaciones, recuperacion cartera, entre otras "/>
    <m/>
    <m/>
    <m/>
    <m/>
    <m/>
    <x v="1"/>
    <m/>
    <m/>
    <m/>
    <s v="Luis Enrique Valderrama"/>
    <s v="Tipo C:  Supervisión"/>
    <s v="Técnica, Juridica, administrativa, contable y o financiera"/>
  </r>
  <r>
    <x v="12"/>
    <n v="80101603"/>
    <s v="Estructuración y diseño arquitectónico de proyectos para el desarrollo del turismo y de polos de desarrollo económico para la competitividad de las 9 subregiones del departamento."/>
    <s v="Febrero"/>
    <s v="10 Meses"/>
    <s v="Mínima Cuantía"/>
    <s v="Recursos propios"/>
    <n v="73000000"/>
    <n v="73000000"/>
    <s v="NO"/>
    <s v="N/A"/>
    <s v="Juan David Garcia Marulanda"/>
    <s v="Profesinal Especializado"/>
    <s v="3838644"/>
    <s v="jgarciam@antioquia.gov.co"/>
    <s v="310101 Fomento y Apoyo para el Emprendimiento y Fortalecimiento Empresarial"/>
    <s v="31010102 Unidades Productivas intervenidas en Fortalecimiento Empresarial"/>
    <s v="Fortalecimiento Empresarial RP Todo El Departamento, Antioquia, Occidente"/>
    <n v="140022"/>
    <s v="31010102 Unidades Productivas intervenidas en Fortalecimiento Empresarial"/>
    <s v="Acceso a Mercados_x000a_Centros Empresariales Operando_x000a_Empresas Fortalecidas_x000a_Redes Empresariales Fortalecidas"/>
    <m/>
    <m/>
    <m/>
    <m/>
    <m/>
    <x v="1"/>
    <m/>
    <m/>
    <m/>
    <s v="Juan David Garcia Marulanda"/>
    <s v="Tipo C:  Supervisión"/>
    <s v="Técnica, Juridica, administrativa, contable y o financiera"/>
  </r>
  <r>
    <x v="12"/>
    <n v="80101603"/>
    <s v="Estructuración financiera de proyectos para el desarrollo del turismo y de polos de desarrollo económico para la competitividad de Antioquia, en las 9 subregiones del departamento. "/>
    <s v="Febrero"/>
    <s v="10 Meses"/>
    <s v="Mínima Cuantía"/>
    <s v="Recursos propios"/>
    <n v="73000000"/>
    <n v="73000000"/>
    <s v="NO"/>
    <s v="N/A"/>
    <s v="Juan David Garcia Marulanda"/>
    <s v="Profesinal Especializado"/>
    <s v="3838644"/>
    <s v="jgarciam@antioquia.gov.co"/>
    <s v="310101 Fomento y Apoyo para el Emprendimiento y Fortalecimiento Empresarial"/>
    <s v="31010102 Unidades Productivas intervenidas en Fortalecimiento Empresarial"/>
    <s v="Fortalecimiento Empresarial RP Todo El Departamento, Antioquia, Occidente"/>
    <n v="140022"/>
    <s v="31010102 Unidades Productivas intervenidas en Fortalecimiento Empresarial"/>
    <s v="Acceso a Mercados_x000a_Centros Empresariales Operando_x000a_Empresas Fortalecidas_x000a_Redes Empresariales Fortalecidas"/>
    <m/>
    <m/>
    <m/>
    <m/>
    <m/>
    <x v="1"/>
    <m/>
    <m/>
    <m/>
    <s v="Juan David Garcia Marulanda"/>
    <s v="Tipo C:  Supervisión"/>
    <s v="Técnica, Juridica, administrativa, contable y o financiera"/>
  </r>
  <r>
    <x v="12"/>
    <s v="93121607"/>
    <s v=" Modelo de gestion de cooperacion internacional e Inversion para el desarrollo en el Departamento de Antioquia."/>
    <s v="Febrero"/>
    <s v="10 Meses"/>
    <s v="Contratación Directa - Contratos Interadministrativos"/>
    <s v="Recursos propios"/>
    <n v="374014322"/>
    <n v="374014322"/>
    <s v="NO"/>
    <s v="N/A"/>
    <s v="Ney Enrique Arrieta Jimémez"/>
    <s v="Pofesional Universitario"/>
    <s v="3838644"/>
    <s v="ney.arrieta@antioquia.gov.co"/>
    <s v="Cooperación Internacional para el Desarrollo"/>
    <s v="Proyectos apoyados con recursos de cooperación internacional"/>
    <s v="Implementación de Cooperación Internacional para el Desarrollo Todo el Departamento, Antioquia, Occidente."/>
    <s v="22-0053"/>
    <s v="Plan Estratégico de Cooperación Internacional, Agencia de Cooperación e inversiones de Antioquia, Banco de Proyectos de Cooperación, Observatorio de Gestión y Acceso a Oportunidades, Alianza Antioquia Internacional y Portafolio de Marketing Antioquia."/>
    <s v="Investigación y construcción de un modelo de gestión como hoja de ruta de la cooperación internacional para el territorio, estudio y análisis de factivilidad para la implementación y puesta en marcha de la unidad administrativa de cooperación e inversión de Antioquia como herramienta técnica, administrativa y de apoyo a la gestión de recursos para el Gobierno Departamental,  procedimientos del proceso Banco de Proyectos, gestión de cooperación internacional con aliados,  Implementación de un modelo de observatorio de gestión pública,  analizar y evaluar las oportunidades de cooperación nacional e internacional,  divulgar oportunidades nacionales e internacionales a diferentes actores locales,  establecer alianzas nacionales e internaacionales para impulsar el desarrollo territorial, investigación y análisis para la elaboración del documento portafolio de Marketing  Antioquia."/>
    <m/>
    <m/>
    <m/>
    <m/>
    <m/>
    <x v="1"/>
    <m/>
    <m/>
    <m/>
    <s v="Ney Enrique Arrieta Jiménez"/>
    <s v="Tipo C:  Supervisión"/>
    <s v="Técnica, Juridica, administrativa, contable y o financiera"/>
  </r>
  <r>
    <x v="12"/>
    <n v="80101602"/>
    <s v="Formulación de proyectos de cooperación y productos para la inversión extranjera"/>
    <s v="Febrero"/>
    <s v="10 Meses"/>
    <s v="Mínima Cuantía"/>
    <s v="Recursos propios"/>
    <n v="70000000"/>
    <n v="70000000"/>
    <s v="NO"/>
    <s v="N/A"/>
    <s v="Luis Carlos Mejía Heredia"/>
    <s v="Pofesional Universitario"/>
    <s v="3838644"/>
    <s v="Luisc.Mejia@antioquia.gov.co"/>
    <s v="Cooperación Internacional para el Desarrollo"/>
    <s v="Proyectos apoyados con recursos de cooperación internacional"/>
    <s v="Implementación de Cooperación Internacional para el Desarrollo Todo el Departamento, Antioquia, Occidente."/>
    <s v="22-0053"/>
    <s v="Proyectos construidos y entregados"/>
    <s v="Investigación y construcción de proyectos de internacionalización para el Departamento de Antioquia. "/>
    <m/>
    <m/>
    <m/>
    <m/>
    <m/>
    <x v="1"/>
    <m/>
    <m/>
    <m/>
    <s v="Luis Carlos Mejía Heredia"/>
    <s v="Tipo C:  Supervisión"/>
    <s v="Técnica, Juridica, administrativa, contable y o financiera"/>
  </r>
  <r>
    <x v="12"/>
    <n v="81141902"/>
    <s v="Concurso de Innovación  para grupos de investagacion en el Departamento de antioquia"/>
    <s v="Febrero"/>
    <s v="6 meses"/>
    <s v="Selección Abreviada - Menor Cuantía"/>
    <s v="Recursos propios"/>
    <n v="50000000"/>
    <n v="50000000"/>
    <s v="NO"/>
    <s v="N/A"/>
    <s v="Luis Orlando Echavarria"/>
    <s v="Pofesional Universitario"/>
    <s v="38340177"/>
    <s v="luis.echavarria@antioquia.gov.co"/>
    <s v="Fortalecimiento del Sistema Departamental de Ciencia, tecnología e innovación (SDCTI)."/>
    <s v="Soluciones de Innovación abierta apoyados_x000a_Tecnologías identificadas,  aporopiadas y usadas en las regiones de Antioquia"/>
    <s v="Apoyo a la Generación de Conocimiento, Transferencia tecnológica e Innovación en el Depto de Antioquia"/>
    <s v="11-0006"/>
    <s v="Soluciones de Innovación abierta apoyados_x000a_Tecnologías identificadas,  aporopiadas y usadas en las regiones de Antioquia"/>
    <s v="Identificación_x000a_Evaluacion y seleccion_x000a_Acompañamient_x000a_"/>
    <m/>
    <m/>
    <m/>
    <m/>
    <m/>
    <x v="1"/>
    <m/>
    <m/>
    <m/>
    <s v="Luis Orlando Echavarría Cuartas"/>
    <s v="Tipo C:  Supervisión"/>
    <s v="Técnica, Juridica, administrativa, contable y o financiera"/>
  </r>
  <r>
    <x v="12"/>
    <n v="86101600"/>
    <s v="Conformar y fortaler los CUEE en el departamento de Antioquia"/>
    <s v="Febrero"/>
    <s v="4meses"/>
    <s v="Contratación Directa - Contratos Interadministrativos"/>
    <s v="Recursos propios"/>
    <n v="164800000"/>
    <n v="164800000"/>
    <s v="NO"/>
    <s v="N/A"/>
    <s v="Catalina Ayala Villa"/>
    <s v="Profesional Universitaria"/>
    <s v="38340177"/>
    <s v="catalina.ayala@antioquia.gov.co"/>
    <s v="Fortalecimiento del Sistema Departamental de Ciencia, tecnología e innovación (SDCTI)."/>
    <s v="Comités Universidad, Empresa, Estado formalizadas y operando en las subregiones"/>
    <s v="Apoyo al fortalecimiento de los agentes del sistema  de Ciencia, Tecnología e Innovación en el departamento de Antioquia"/>
    <s v="22-0042"/>
    <s v="Comités Universidad, Empresa, Estado formalizadas y operando en las subregiones"/>
    <s v="Desarrollo de capacidades_x000a_"/>
    <m/>
    <m/>
    <m/>
    <m/>
    <m/>
    <x v="1"/>
    <m/>
    <m/>
    <m/>
    <s v="Catalina Ayala Villa"/>
    <s v="Tipo C:  Supervisión"/>
    <s v="Técnica, Juridica, administrativa, contable y o financiera"/>
  </r>
  <r>
    <x v="12"/>
    <n v="43211500"/>
    <s v="Suministro de bienes informáticos para la Gobernación de Antioquia (Computadores de escritorio, portátiles y licencias)."/>
    <s v="MARZO  "/>
    <s v="4 meses"/>
    <s v="Selección Abreviada - Subasta Inversa"/>
    <s v="Recursos propios"/>
    <n v="300000000"/>
    <n v="300000000"/>
    <s v="NO"/>
    <s v="N/A"/>
    <s v="RUTH NATALIA CASTRO RESTREPO"/>
    <s v="Profesional U."/>
    <n v="3838849"/>
    <s v="natalia.castro@antioquia.gov.co"/>
    <s v="Fomento de sinergias para la promoción y mejoramiento de la empleabilidad del Departamento"/>
    <s v="Ruedas de empleabilidad en las regiones del Departamento"/>
    <s v="Mejoramiento y Promoción de la Empleabilidad Todo El Departamento, Antioquia, Occidente"/>
    <s v="10-0027"/>
    <s v="Ruedas de empleabilidad en las regiones del Departamento"/>
    <m/>
    <m/>
    <m/>
    <m/>
    <m/>
    <m/>
    <x v="1"/>
    <m/>
    <m/>
    <m/>
    <s v="RUTH NATALIA CASTRO RESTREPO"/>
    <s v="Tipo C:  Supervisión"/>
    <s v="Técnica, Juridica, administrativa, contable y o financiera"/>
  </r>
  <r>
    <x v="12"/>
    <s v="25101503"/>
    <s v="Adquisición de Vehiculos"/>
    <s v="ABRIL  "/>
    <s v="Trasldo a la General"/>
    <s v="Selección Abreviada - Subasta Inversa"/>
    <s v="Recursos propios"/>
    <n v="200000000"/>
    <n v="200000000"/>
    <s v="NO"/>
    <s v="N/A"/>
    <m/>
    <m/>
    <m/>
    <m/>
    <m/>
    <m/>
    <m/>
    <m/>
    <m/>
    <m/>
    <m/>
    <m/>
    <m/>
    <m/>
    <m/>
    <x v="1"/>
    <m/>
    <m/>
    <m/>
    <m/>
    <m/>
    <s v="Técnica, Juridica, administrativa, contable y o financiera"/>
  </r>
  <r>
    <x v="12"/>
    <n v="90121502"/>
    <s v="Suministro de tiquetes aéreos para los desplazamientos del recurso humano de la Secretaría de Productividad y Competitividad para ejecutar la acción del  Contrato de Subvención  DCI/HUM/2014/339-766 – con radicado del Departamento 2014AS350001 “Generación de capacidades para acceder al empleo y el emprendimiento con el fin de reducir la pobreza, la exclusión social y los riesgos de la economía informal”. "/>
    <s v="Febrero"/>
    <s v="10 meses"/>
    <s v="Contratación Directa - Contratos Interadministrativos"/>
    <s v="Recursos propios"/>
    <n v="50000000"/>
    <n v="50000000"/>
    <s v="NO"/>
    <s v="N/A"/>
    <s v="Yesid Cano Toro"/>
    <s v="Profeisonal Especializado"/>
    <n v="3838988"/>
    <s v="yesid.cano@antioquia.gov.co"/>
    <s v="N/A"/>
    <s v="N/A"/>
    <s v="N/A"/>
    <s v="N/A"/>
    <s v="N/A"/>
    <s v="N/A"/>
    <m/>
    <m/>
    <m/>
    <m/>
    <m/>
    <x v="1"/>
    <s v="Yesid Cano Toro"/>
    <s v="Tipo C:  Supervisión"/>
    <s v="Técnica, Juridica, administrativa, contable y o financiera"/>
    <s v="RUTH NATALIA CASTRO RESTREPO"/>
    <s v="Tipo C:  Supervisión"/>
    <s v="Técnica, Juridica, administrativa, contable y o financiera"/>
  </r>
  <r>
    <x v="12"/>
    <n v="80141630"/>
    <s v="Impresos y publicaciones "/>
    <s v="MARZO  "/>
    <s v="3 meses"/>
    <s v="Mínima Cuantía"/>
    <s v="Recursos propios"/>
    <n v="2564000"/>
    <n v="2564000"/>
    <s v="NO"/>
    <s v="N/A"/>
    <s v="Jaime Luis Gutierrez Moreno"/>
    <s v="Profesional U."/>
    <n v="3838624"/>
    <s v="jaime.gutierrez@antioquia.gov.co"/>
    <s v="N/A"/>
    <s v="N/A"/>
    <s v="N/A"/>
    <s v="N/A"/>
    <s v="N/A"/>
    <s v="N/A"/>
    <m/>
    <m/>
    <m/>
    <m/>
    <m/>
    <x v="1"/>
    <m/>
    <m/>
    <m/>
    <m/>
    <m/>
    <s v="Técnica, Juridica, administrativa, contable y o financiera"/>
  </r>
  <r>
    <x v="13"/>
    <n v="83101500"/>
    <s v="Construcción de los planes maestros de acueducto y alcantarillado del Corregimiento el Zungo - VIGENCIA FUTURA APROBADA"/>
    <m/>
    <m/>
    <s v="Licitación Pública"/>
    <s v="DPS"/>
    <n v="0"/>
    <n v="1715992904"/>
    <s v="NO"/>
    <s v="Aprobadas"/>
    <s v="James Enrique Gallego Alzate"/>
    <s v="Gerente de Servicios Públicos"/>
    <n v="3839111"/>
    <s v="james.gallego@antioquia.gov.co"/>
    <s v="Abastecimiento sostenible de agua apta para consumo humano en zonas rurales "/>
    <s v="Nuevas conexiones de predios rurales al servicio de agua apta para consumo humano "/>
    <s v="Construccion y suministro de agua apta para el consumo en todo el Departamento "/>
    <s v="030010001"/>
    <s v="Aumento de la cobertura de acueducto alcantarillado, generacion de empleo, mitigacion de impacto ambiental, mejoramiento de calidad de vida de la población (salud, calidad, continuidad de servicio)."/>
    <s v="Excavaciones, demoliciones, replanteo, personal especializado, materiales de acuerdo a la necesidad, entre otros "/>
    <n v="6026"/>
    <s v="(12472)   15682"/>
    <d v="2016-09-22T00:00:00"/>
    <n v="2016060094506"/>
    <n v="4600006121"/>
    <x v="2"/>
    <s v="U.T. INSOCAPITOL"/>
    <s v="Celebrado sin iniciar"/>
    <m/>
    <s v="FONADE"/>
    <s v="Tipo A1: Supervisión e Interventoría Integral"/>
    <s v="Tecnica, Administrativa, Financiera, Juridica y Contable. Ejercicio de la Interventoria Integral de que trata el numeral 11.3.1 del Manual de Supervisión e Interventoria"/>
  </r>
  <r>
    <x v="13"/>
    <n v="83101500"/>
    <s v="Construcción de los planes maestros de acueducto y alcantarillado del Corregimiento el Silencio - VIGENCIA FUTURA APROBADA"/>
    <m/>
    <m/>
    <s v="Licitación Pública"/>
    <s v="DPS"/>
    <n v="0"/>
    <n v="2366249277"/>
    <s v="NO"/>
    <s v="Aprobadas"/>
    <s v="James Enrique Gallego Alzate"/>
    <s v="Gerente de Servicios Públicos"/>
    <n v="3839111"/>
    <s v="james.gallego@antioquia.gov.co"/>
    <s v="Abastecimiento sostenible de agua apta para consumo humano en zonas rurales "/>
    <s v="Nuevas conexiones de predios rurales al servicio de agua apta para consumo humano "/>
    <s v="Construccion y suministro de agua apta para el consumo en todo el Departamento "/>
    <s v="030010001"/>
    <s v="Aumento de la cobertura de acueducto alcantarillado, generacion de empleo, mitigacion de impacto ambiental, mejoramiento de calidad de vida de la población (salud, calidad, continuidad de servicio)."/>
    <s v="Excavaciones, demoliciones, replanteo, personal especializado, materiales de acuerdo a la necesidad, entre otros "/>
    <n v="6026"/>
    <s v="(12472) 15683"/>
    <d v="2016-09-22T00:00:00"/>
    <n v="2016060094506"/>
    <n v="4600006123"/>
    <x v="2"/>
    <s v="CONSORCIO AQUANTIOQUIA N.A"/>
    <s v="Celebrado sin iniciar"/>
    <m/>
    <s v="FONADE"/>
    <s v="Tipo A1: Supervisión e Interventoría Integral"/>
    <s v="Tecnica, Administrativa, Financiera, Juridica y Contable. Ejercicio de la Interventoria Integral de que trata el numeral 11.3.1 del Manual de Supervisión e Interventoria"/>
  </r>
  <r>
    <x v="13"/>
    <n v="83101800"/>
    <s v="Convenio interadministrativo para el diseño y construcción de sistemas de generación y distribución de energía electrica en zonas rurales en el Departamento de Antioquia"/>
    <s v="Febrero"/>
    <s v="1 0 mes"/>
    <s v="Régimen Especial - Artículo 95 Ley 489 de 1998"/>
    <s v="Destinación Específica Fondo 2030"/>
    <n v="0"/>
    <n v="5209874694"/>
    <s v="NO"/>
    <s v="Aprobadas"/>
    <s v="James Enrique Gallego Alzate"/>
    <s v="Gerente de Servicios Públicos"/>
    <n v="3839111"/>
    <s v="james.gallego@antioquia.gov.co"/>
    <s v="Energía para la ruralidad"/>
    <s v="Nuevas conexiones de predios rurales al servicio de enrgia con sistemas alternativos"/>
    <s v="Apoyo aumento de las coberturas en electrificación rural con sistemas alternativos en zonas rurales de las subregiones del Departamento"/>
    <s v="190007001"/>
    <s v="Aumento de la cobertura del servicio de energia en areas rurales con sistemas alternativos"/>
    <s v="Traslado e Instalación de paneles solares"/>
    <m/>
    <n v="15460"/>
    <m/>
    <m/>
    <m/>
    <x v="1"/>
    <m/>
    <m/>
    <m/>
    <s v="LUIS OVIDIO RIVERA GUERRA"/>
    <s v="Tipo A1: Supervisión e Interventoría Integral"/>
    <s v="Tecnica, Administrativa, Financiera, Juridica y Contable. Ejercicio de la Interventoria Integral de que trata el numeral 11.3.1 del Manual de Supervisión e Interventoria"/>
  </r>
  <r>
    <x v="13"/>
    <s v="83101500"/>
    <s v="Construccion acueducto rural "/>
    <s v="ABRIL  "/>
    <s v="8 meses"/>
    <s v="Licitación Pública"/>
    <s v="Recursos propios"/>
    <n v="342981331"/>
    <n v="342981331"/>
    <s v="NO"/>
    <s v="N/A"/>
    <s v="James Enrique Gallego Alzate"/>
    <s v="Gerente de Servicios Públicos"/>
    <n v="3839111"/>
    <s v="james.gallego@antioquia.gov.co"/>
    <s v="Abastecimiento sostenible de agua apta para consumo humano en zonas rurales "/>
    <s v="Nuevas conexiones de predios rurales al servicio de agua apta para consumo humano "/>
    <s v="Construccion y suministro de agua apta para el consumo en todo el Departamento "/>
    <s v="030010001"/>
    <s v="Aumento de la cobertura de acueducto alcantarillado, generacion de empleo, mitigacion de impacto ambiental, mejoramiento de calidad de vida de la población (salud, calidad, continuidad de servicio)."/>
    <s v="Excavaciones, demoliciones, replanteo, personal especializado, materiales de acuerdo a la necesidad, entre otros "/>
    <m/>
    <n v="15938"/>
    <m/>
    <m/>
    <m/>
    <x v="1"/>
    <m/>
    <m/>
    <m/>
    <s v="EXTERNA"/>
    <s v="Tipo A1: Supervisión e Interventoría Integral"/>
    <s v="Tecnica, Administrativa, Financiera, Juridica y Contable. Ejercicio de la Interventoria Integral de que trata el numeral 11.3.1 del Manual de Supervisión e Interventoria"/>
  </r>
  <r>
    <x v="13"/>
    <s v="83101500"/>
    <s v="Cofinanciación de acueductos rurales en los municipios del departamento de antioquia          "/>
    <s v="ABRIL  "/>
    <s v="8 meses"/>
    <s v="Régimen Especial - Artículo 95 Ley 489 de 1998"/>
    <s v="fondo del agua 2506"/>
    <n v="1398334536"/>
    <n v="1398334536"/>
    <s v="NO"/>
    <s v="N/A"/>
    <s v="James Enrique Gallego Alzate"/>
    <s v="Gerente de Servicios Públicos"/>
    <n v="3839111"/>
    <s v="james.gallego@antioquia.gov.co"/>
    <s v="Abastecimiento sostenible de agua apta para consumo humano en zonas rurales "/>
    <s v="Nuevas conexiones de predios rurales al servicio de agua apta para consumo humano "/>
    <s v="Construccion y suministro de agua apta para el consumo en todo el Departamento "/>
    <s v="030010001"/>
    <s v="Aumento de la cobertura de servicio de acueducto rural mediante proyectos extraidos de planes maestros de acueducto que garanticen la calidad y continuidad del servicio, la generacion de empleo y la mitigacion de impacto ambiental de acuerdo a la normativa vigente"/>
    <s v="Verificar Plan maestro de acueducto, mano de obra con experiencia, excavaciones, demoliciones, instalacion de tuberia, desarenador, planta de tratamiento, entre otros; De acuerdo a la planificación,  estudios, diseños y todos los materiales necesarios para la ejecución total del proyecto"/>
    <m/>
    <n v="15945"/>
    <m/>
    <m/>
    <m/>
    <x v="1"/>
    <m/>
    <m/>
    <m/>
    <s v="EXTERNA"/>
    <s v="Tipo A1: Supervisión e Interventoría Integral"/>
    <s v="Tecnica, Administrativa, Financiera, Juridica y Contable. Ejercicio de la Interventoria Integral de que trata el numeral 11.3.1 del Manual de Supervisión e Interventoria"/>
  </r>
  <r>
    <x v="13"/>
    <s v="78140000"/>
    <s v="Prestación de servicio de transporte terrestre automotor para apoyar la gestión de la Gobernación de Antioquia. Gerencia de servicios Públicos"/>
    <s v="ENERO  "/>
    <s v="10 meses"/>
    <s v="Selección Abreviada - Subasta Inversa"/>
    <s v="Fondos Comunes        0-1010                              Traslado de Recursos a la General"/>
    <n v="100000000"/>
    <n v="100000000"/>
    <s v="NO"/>
    <s v="N/A"/>
    <s v="James Enrique Gallego Alzate"/>
    <s v="Gerente de Servicios Públicos"/>
    <n v="3839111"/>
    <s v="james.gallego@antioquia.gov.co"/>
    <s v="N.A"/>
    <s v="NA."/>
    <s v="Construccion y suministro de agua apta para el consumo en todo el Departamento "/>
    <s v="030010001"/>
    <s v="Seguimiento al proceso del objeto tecnico "/>
    <s v="Alquiler de vehiculo para seguimiento de obras  "/>
    <m/>
    <m/>
    <m/>
    <m/>
    <m/>
    <x v="1"/>
    <m/>
    <m/>
    <m/>
    <s v="LUIS OVIDIO RIVERA GUERRA"/>
    <s v="Tipo C:  Supervisión"/>
    <s v="Tecnica, Administrativa, Financiera, Juridica y Contable."/>
  </r>
  <r>
    <x v="13"/>
    <s v="80111620"/>
    <s v="Apoyo Administrativo, Financiero, Técnico y Jurídico a los proyectos que lidera la Gerencia de Servicios Públicos - Personal en calidad de Temporales "/>
    <s v="ENERO  "/>
    <s v="12 meses"/>
    <s v="Concurso de Méritos"/>
    <s v="Recursos propios"/>
    <n v="854413663"/>
    <n v="854413663"/>
    <s v="NO"/>
    <s v="N/A"/>
    <s v="James Enrique Gallego Alzate"/>
    <s v="Gerente de Servicios Públicos"/>
    <n v="3839111"/>
    <s v="james.gallego@antioquia.gov.co"/>
    <s v="N.A "/>
    <s v="N.A "/>
    <s v="Construccion y suministro de agua apta para el consumo en todo el Departamento "/>
    <s v="030010001_x000a_030056001_x000a_030012001_x000a_030015001_x000a_030055001"/>
    <s v="Apoyo a la dependencia de servicios públicos a las actividades destinadas"/>
    <s v="Vinculación temporal de profesionales universitarios para la prestación de servicios designados por la Gerencia de servicios públicos"/>
    <m/>
    <m/>
    <m/>
    <m/>
    <m/>
    <x v="1"/>
    <m/>
    <m/>
    <m/>
    <s v="N.A"/>
    <s v="No aplica"/>
    <s v="Seguimiento a traves de la Evaluacion de Desempeño de conformidad con la norma."/>
  </r>
  <r>
    <x v="13"/>
    <s v="94101502"/>
    <s v="Diagnóstico para la conformacion de esquemas asociativos"/>
    <s v="ABRIL  "/>
    <s v="3 meses"/>
    <s v="Concurso de Méritos"/>
    <s v="Recursos propios"/>
    <n v="55908969"/>
    <n v="55908969"/>
    <s v="NO"/>
    <s v="N/A"/>
    <s v="James Enrique Gallego Alzate"/>
    <s v="Gerente de Servicios Públicos"/>
    <n v="3839111"/>
    <s v="james.gallego@antioquia.gov.co"/>
    <s v="Empresas y/o esquemas asociativos regionales para la prestación de los servicios públicos en el Departamento "/>
    <s v="Empresas y/o esquemas asociativos regionales para la prestación de los servicios públicos en el Departamento "/>
    <s v="Empresas y/o esquemas asociativos funcionando como prestadores  regionales servicios públicos en todo el Departamento de Antioquia Occidente"/>
    <s v="030056001"/>
    <s v="Analisis de factibilidad para la constitución de empresas, generando ahorros operacionales, disminucion de costos de tarifas, mejorar eficiencia de la prestacion de servicios publicos y generacion de empleo."/>
    <s v="Identificación de la Problemática del Municipio, profesional para formulacion de la propuesta, profesional de revision y/o viabilización de proyecto"/>
    <m/>
    <n v="15946"/>
    <m/>
    <m/>
    <m/>
    <x v="1"/>
    <m/>
    <m/>
    <m/>
    <s v="ADRIAN ALEXIS CORREA OCHOA"/>
    <s v="Tipo A1: Supervisión e Interventoría Integral"/>
    <s v="Tecnica, Administrativa, Financiera, Juridica y Contable. Ejercicio de la Interventoria Integral de que trata el numeral 11.3.1 del Manual de Supervisión e Interventoria"/>
  </r>
  <r>
    <x v="13"/>
    <s v="80101506"/>
    <s v="Convenio interadministrativo de cofinanciacion para el fortalecimiento de las empresas de servicios públicos"/>
    <s v="Febrero"/>
    <s v="10 meses"/>
    <s v="Régimen Especial - Artículo 95 Ley 489 de 1998"/>
    <s v="Recursos propios"/>
    <n v="55908969"/>
    <n v="55908969"/>
    <s v="NO"/>
    <s v="N/A"/>
    <s v="James Enrique Gallego Alzate"/>
    <s v="Gerente de Servicios Públicos"/>
    <n v="3839111"/>
    <s v="james.gallego@antioquia.gov.co"/>
    <s v="Fortalecimiento institucional de los prestadores de servicios públicos en el Departamento "/>
    <s v="Fortalecimiento institucional de los prestadores de servicios públicos en el Departamento "/>
    <s v="Fortalecimiento de Municipios y operadores en los esquema de los servicios públicos, todo el Departamento Antioquia, Occidente "/>
    <s v="030012001"/>
    <s v="Disminución de el numero de municipios descertificados para el manejo de los recursos SGP - ASPB (sistema general de participaciones - Agua potable y saneamiento basico)de acuerso a la normatividad vigente"/>
    <s v="asesorar, asistir y confinanciar la implementacion de los planes institucionales para el aseguramiento de la prestacion de los servicios  "/>
    <m/>
    <n v="15947"/>
    <m/>
    <m/>
    <m/>
    <x v="1"/>
    <m/>
    <m/>
    <m/>
    <s v="LUIS EDUARDO MARTINEZ VERA"/>
    <s v="Tipo C:  Supervisión"/>
    <s v="Tecnica, Administrativa, Financiera, Juridica y Contable."/>
  </r>
  <r>
    <x v="13"/>
    <s v="22101511"/>
    <s v="Convenio interadministrativo de cofinanciacion para la adquisicion de vehiculo compactador de residuos "/>
    <s v="MAYO"/>
    <s v="4 meses"/>
    <s v="Régimen Especial - Artículo 95 Ley 489 de 1998"/>
    <s v="Recursos propios"/>
    <n v="105908969"/>
    <n v="105908969"/>
    <s v="NO"/>
    <s v="N/A"/>
    <s v="James Enrique Gallego Alzate"/>
    <s v="Gerente de Servicios Públicos"/>
    <n v="3839111"/>
    <s v="james.gallego@antioquia.gov.co"/>
    <s v="Manejo inegral de residuos sólidos en Zona Urbana del Departamento &quot;Basura Cero&quot;"/>
    <s v="Sistemas de aprovechamiento y/o transformacion de residuos sólidos en los municipios operando "/>
    <s v="Construccion de alternativas rurales para el manejo de residuos sólidos en todo el Departamento de Antioquia, Occidente "/>
    <s v="030015001"/>
    <s v=" Vehiculo recolector de residuos solidos para recoger cantidades de desechos y transportarlos a vertederos y a centros de tratamiento y reciclaje mejorando calidad de vida y ambiente. "/>
    <s v="Compra de vehiculo recolector de residuos solidos para recoger cantidades de desechos y transportarlos a vertederos y a centros de tratamiento y reciclaje. "/>
    <m/>
    <n v="15949"/>
    <m/>
    <m/>
    <m/>
    <x v="1"/>
    <m/>
    <m/>
    <m/>
    <s v="JORGE LUIS ARCOS MARTINEZ"/>
    <s v="Tipo C:  Supervisión"/>
    <s v="Tecnica, Administrativa, Financiera, Juridica y Contable."/>
  </r>
  <r>
    <x v="13"/>
    <s v="76122001"/>
    <s v="Convenio interadministrativo de cofinanciacion para la optimizacion del relleno sanitario "/>
    <s v="MAYO"/>
    <s v="7 meses"/>
    <s v="Régimen Especial - Artículo 95 Ley 489 de 1998"/>
    <s v="Recursos propios"/>
    <n v="311817943"/>
    <n v="311817943"/>
    <s v="NO"/>
    <s v="N/A"/>
    <s v="James Enrique Gallego Alzate"/>
    <s v="Gerente de Servicios Públicos"/>
    <n v="3839111"/>
    <s v="james.gallego@antioquia.gov.co"/>
    <s v="Manejo inegral de residuos sólidos en Zona Urbana del Departamento &quot;Basura Cero&quot;"/>
    <s v="Municipios con sistemas de disposición final optimizados, mejorados y/o construidos "/>
    <s v="Control y disposición de residuos sólidos de manera adecuada en relleno sanitario u otro sistema en zona urbana todo el Departamento de Antioquia Occidente "/>
    <s v="030055001"/>
    <s v="Disminuir la disposición incontrolable de residuos solidos en sitios autorizados, generando impacto positivo para la comunidad y el medio ambiente "/>
    <s v="Sitio autorizado por la autoridad ambiental, especificaciones tecnicas de menejo de residuos, preparacion de terreno y obras adicionales como cerramiento, tratamiento de lixiviados, lugares de acopio entre otros."/>
    <m/>
    <n v="15950"/>
    <m/>
    <m/>
    <m/>
    <x v="1"/>
    <m/>
    <m/>
    <m/>
    <s v="EXTERNA"/>
    <s v="Tipo C:  Supervisión"/>
    <s v="Tecnica, Administrativa, Financiera, Juridica y Contable. "/>
  </r>
  <r>
    <x v="13"/>
    <s v="83101500"/>
    <s v="Cofinanciación para la optimización del sistema de medición en varios municipios de Antioquia"/>
    <s v="JUNIO  "/>
    <s v="6 meses"/>
    <s v="Régimen Especial - Artículo 95 Ley 489 de 1998"/>
    <s v="Destinación Específica Fondo 2020"/>
    <n v="500000000"/>
    <n v="500000000"/>
    <s v="NO"/>
    <s v="N/A"/>
    <s v="James Enrique Gallego Alzate"/>
    <s v="Gerente de Servicios Públicos"/>
    <n v="3839111"/>
    <s v="james.gallego@antioquia.gov.co"/>
    <s v="Abastecimiento sostenible de agua apta para consumo humano en zona urbana del Departamento  "/>
    <s v="Sistemas de acueducto urbano optimizados para garantizar el servicio "/>
    <s v="Ampliaccion cobertura y sistemas sostenibles de agua apta para consumo humano en zona urbana en todo el Departamento de Antioquia Occidente "/>
    <s v="030027001"/>
    <s v="Aumento de la cobertura de acueducto  en zona urbana, generacion de empleo, mitigacion de impacto ambiental, mejoramiento de calidad de vida de la población (salud, calidad, continuidad de servicio)."/>
    <s v="Verificar Plan maestro de acueducto rural, mano de obra con experiencia, excavaciones, demoliciones, instalacion de tuberia, llenos, concretos entre otros; De acuerdo a la planificación,  estudios, diseños y todos los materiales necesarios para la ejecución total del proyecto"/>
    <m/>
    <n v="15954"/>
    <m/>
    <m/>
    <m/>
    <x v="1"/>
    <m/>
    <m/>
    <m/>
    <s v="EXTERNA"/>
    <s v="Tipo C:  Supervisión"/>
    <s v="Tecnica, Administrativa, Financiera, Juridica y Contable."/>
  </r>
  <r>
    <x v="13"/>
    <s v="83101500"/>
    <s v="Cofinanciación para la construcción de pozos septicos en varios municipios del departamento de Antioquia"/>
    <s v="MARZO  "/>
    <s v="9 meses"/>
    <s v="Régimen Especial - Artículo 95 Ley 489 de 1998"/>
    <s v="Destinación Específica Fondo 2020"/>
    <n v="1000000000"/>
    <n v="1000000000"/>
    <s v="NO"/>
    <s v="N/A"/>
    <s v="James Enrique Gallego Alzate"/>
    <s v="Gerente de Servicios Públicos"/>
    <n v="3839111"/>
    <s v="james.gallego@antioquia.gov.co"/>
    <s v="Manejo sostenible de sistema de aguas residuales en zonas rurales y de dificil acceso del Departamento "/>
    <s v="Nuevos sistemas alternativos de tratamiento de aguas residuales "/>
    <s v="Ampliación de cobertura mediante construcción de nuevas conexiones y tratamientos de aguas residuales (zona rural) del Departamento, Antioquia, Occidente "/>
    <s v="030020001"/>
    <s v=" Aumento de la cobertura de alcantarillado rural, generacion de empleo, mitigacion de impacto ambiental, mejoramiento de calidad de vida de la población (salud, calidad, continuidad de servicio)."/>
    <s v="Excavaciones, demoliciones, replanteo, personal especializado, materiales de acuerdo a la necesidad y las especificaciones tecnicas, entre otros "/>
    <m/>
    <n v="15955"/>
    <m/>
    <m/>
    <m/>
    <x v="1"/>
    <m/>
    <m/>
    <m/>
    <s v="EXTERNA"/>
    <s v="Tipo C:  Supervisión"/>
    <s v="Tecnica, Administrativa, Financiera, Juridica y Contable."/>
  </r>
  <r>
    <x v="13"/>
    <s v="83101500"/>
    <s v="Optimizacion del sistema de acueducto "/>
    <s v="ABRIL  "/>
    <s v="8 meses"/>
    <s v="Licitación Pública"/>
    <s v="Destinación Específica Fondo 2020"/>
    <n v="499680210"/>
    <n v="499680210"/>
    <s v="NO"/>
    <s v="N/A"/>
    <s v="James Enrique Gallego Alzate"/>
    <s v="Gerente de Servicios Públicos"/>
    <n v="3839111"/>
    <s v="james.gallego@antioquia.gov.co"/>
    <s v="Abastecimiento sostenible de agua apta para consumo humano en zonas rurales "/>
    <s v="sistemas de acueducto rural optimizados para garantizar el servicio de agua apta para consumo humano "/>
    <s v="Construccion y suministro de agua apta para el consumo en todo el Departamento "/>
    <s v="030010001"/>
    <s v="Aumento de la cobertura de servicio de acueducto mediante proyectos extraidos de planes maestros de acueducto que garanticen la calidad y continuidad del servicio, la generacion de empleo y la mitigacion de impacto ambiental de acuerdo a la normativa vigente"/>
    <s v="Verificar Plan maestro de acueducto, mano de obra con experiencia, excavaciones, demoliciones, instalacion de tuberia, desarenador, planta de tratamiento, entre otros; De acuerdo a la planificación,  estudios, diseños y todos los materiales necesarios para la ejecución total del proyecto"/>
    <m/>
    <n v="15956"/>
    <m/>
    <m/>
    <m/>
    <x v="1"/>
    <m/>
    <m/>
    <m/>
    <s v="EXTERNA"/>
    <s v="Tipo A1: Supervisión e Interventoría Integral"/>
    <s v="Tecnica, Administrativa, Financiera, Juridica y Contable. Ejercicio de la Interventoria Integral de que trata el numeral 11.3.1 del Manual de Supervisión e Interventoria"/>
  </r>
  <r>
    <x v="13"/>
    <s v="83101500"/>
    <s v="Construccion del plan maestro de acueducto y alcantarillado "/>
    <s v="ABRIL  "/>
    <s v="8 meses"/>
    <s v="Licitación Pública"/>
    <s v="PDA"/>
    <n v="4422800000"/>
    <n v="4422800000"/>
    <s v="NO"/>
    <s v="N/A"/>
    <s v="James Enrique Gallego Alzate"/>
    <s v="Gerente de Servicios Públicos"/>
    <n v="3839111"/>
    <s v="james.gallego@antioquia.gov.co"/>
    <s v="Abastecimiento sostenible de agua apta para consumo humano en zonas rurales "/>
    <s v="Nuevas conexiones de predios rurales al servicio de agua apta para consumo humano "/>
    <s v="Construccion y suministro de agua apta para el consumo en todo el Departamento "/>
    <s v="030010001_x000a_030020001"/>
    <s v="Aumento de la cobertura de servicio de acueductos y alcantarillados rurales mediante proyectos extraidos de planes maestros de acueducto y alcantarillado  que garanticen la calidad y continuidad del servicio, la generacion de empleo y la mitigacion de impacto ambiental de acuerdo a la normativa vigente"/>
    <s v="Verificar Plan maestro de acueducto y alcantarillado mano de obra con experiencia, excavaciones, demoliciones, instalacion de tuberia, entre otros; De acuerdo a la planificación,  estudios, diseños y todos los materiales necesarios para la ejecución total del proyecto"/>
    <m/>
    <s v="15678 y 15679"/>
    <m/>
    <m/>
    <m/>
    <x v="1"/>
    <m/>
    <m/>
    <m/>
    <s v="EXTERNA"/>
    <s v="Tipo A1: Supervisión e Interventoría Integral"/>
    <s v="Tecnica, Administrativa, Financiera, Juridica y Contable. Ejercicio de la Interventoria Integral de que trata el numeral 11.3.1 del Manual de Supervisión e Interventoria"/>
  </r>
  <r>
    <x v="13"/>
    <s v="83101500"/>
    <s v="Construccion acueducto rural "/>
    <s v="ABRIL  "/>
    <s v="8 meses"/>
    <s v="Licitación Pública"/>
    <s v="PDA"/>
    <n v="1622800000"/>
    <n v="1622800000"/>
    <s v="NO"/>
    <s v="N/A"/>
    <s v="James Enrique Gallego Alzate"/>
    <s v="Gerente de Servicios Públicos"/>
    <n v="3839111"/>
    <s v="james.gallego@antioquia.gov.co"/>
    <s v="Abastecimiento sostenible de agua apta para consumo humano en zonas rurales "/>
    <s v="Nuevas conexiones de predios rurales al servicio de agua apta para consumo humano "/>
    <s v="Construccion y suministro de agua apta para el consumo en todo el Departamento "/>
    <s v="030010001"/>
    <s v="Aumento de la cobertura de acueducto alcantarillado, generacion de empleo, mitigacion de impacto ambiental, mejoramiento de calidad de vida de la población (salud, calidad, continuidad de servicio)."/>
    <s v="Excavaciones, demoliciones, replanteo, personal especializado, materiales de acuerdo a la necesidad, entre otros "/>
    <m/>
    <n v="15678"/>
    <m/>
    <m/>
    <m/>
    <x v="1"/>
    <m/>
    <m/>
    <m/>
    <s v="EXTERNA"/>
    <s v="Tipo A1: Supervisión e Interventoría Integral"/>
    <s v="Tecnica, Administrativa, Financiera, Juridica y Contable. Ejercicio de la Interventoria Integral de que trata el numeral 11.3.1 del Manual de Supervisión e Interventoria"/>
  </r>
  <r>
    <x v="13"/>
    <s v="83101500"/>
    <s v="Construccion del plan maestro de acueducto "/>
    <s v="MAYO"/>
    <s v="7 meses"/>
    <s v="Licitación Pública"/>
    <s v="PDA"/>
    <n v="9035561059"/>
    <n v="9035561059"/>
    <s v="NO"/>
    <s v="N/A"/>
    <s v="James Enrique Gallego Alzate"/>
    <s v="Gerente de Servicios Públicos"/>
    <n v="3839111"/>
    <s v="james.gallego@antioquia.gov.co"/>
    <s v="Abastecimiento sostenible de agua apta para consumo humano en zona urbana "/>
    <s v="Nuevas conexiones de predios Urbanos al servicio de agua apta para consumo humano "/>
    <s v="Construccion y suministro de agua apta para el consumo en todo el Departamento "/>
    <s v="030010001_x000a_030027001"/>
    <s v="Aumento de la cobertura de servicio de acueductos urbanos mediante proyectos extraidos de planes maestros de acueducto y que garanticen la calidad y continuidad del servicio, la generacion de empleo y la mitigacion de impacto ambiental de acuerdo a la normativa vigente"/>
    <s v="Verificar Plan maestro de acueducto y alcantarillado mano de obra con experiencia, excavaciones, demoliciones, instalacion de tuberia, entre otros; De acuerdo a la planificación,  estudios, diseños y todos los materiales necesarios para la ejecución total del proyecto"/>
    <m/>
    <s v="15678 y 15680"/>
    <m/>
    <m/>
    <m/>
    <x v="1"/>
    <m/>
    <m/>
    <m/>
    <s v="EXTERNA"/>
    <s v="Tipo A1: Supervisión e Interventoría Integral"/>
    <s v="Tecnica, Administrativa, Financiera, Juridica y Contable. Ejercicio de la Interventoria Integral de que trata el numeral 11.3.1 del Manual de Supervisión e Interventoria"/>
  </r>
  <r>
    <x v="13"/>
    <s v="83101500"/>
    <s v="Construccion Plan maestro de alcantarillado "/>
    <s v="MAYO"/>
    <s v="7 meses"/>
    <s v="Licitación Pública"/>
    <s v="PDA"/>
    <n v="7935561059"/>
    <n v="7935561059"/>
    <s v="NO"/>
    <s v="N/A"/>
    <s v="James Enrique Gallego Alzate"/>
    <s v="Gerente de Servicios Públicos"/>
    <n v="3839111"/>
    <s v="james.gallego@antioquia.gov.co"/>
    <s v="Manejo sostenible sistemas de de aguas residuales en zonas rurales y de dificil acceso del Departamento "/>
    <s v="Nuevas conexiones de predios urbanos al servicio de alcantarillado "/>
    <s v="Ampliación de cobertura mediante construcción de nuevas conexiones y tratamientos de aguas residuales (zona rural) del Departamento, Antioquia, Occidente "/>
    <s v="030020001_x000a_030054001"/>
    <s v="Aumento de la cobertura de servicio de alcantarillados rurales  mediante proyectos extraidos de planes maestros de acueducto que garanticen la calidad y continuidad del servicio, la generacion de empleo y la mitigacion de impacto ambiental de acuerdo a la normativa vigente"/>
    <s v="Verificar Plan maestro de alcantarillado mano de obra con experiencia, excavaciones, demoliciones, instalacion de tuberia, entre otros; De acuerdo a la planificación,  estudios, diseños y todos los materiales necesarios para la ejecución total del proyecto"/>
    <m/>
    <s v="15679 y 15680"/>
    <m/>
    <m/>
    <m/>
    <x v="1"/>
    <m/>
    <m/>
    <m/>
    <s v="EXTERNA"/>
    <s v="Tipo A1: Supervisión e Interventoría Integral"/>
    <s v="Tecnica, Administrativa, Financiera, Juridica y Contable. Ejercicio de la Interventoria Integral de que trata el numeral 11.3.1 del Manual de Supervisión e Interventoria"/>
  </r>
  <r>
    <x v="13"/>
    <s v="76122001"/>
    <s v="Implementacion de la ordenanza de Basura Cero en la Zonas rurales de los Municipios vinculados al PDA"/>
    <s v="Febrero"/>
    <s v="8 meses"/>
    <s v="Régimen Especial - Artículo 95 Ley 489 de 1998"/>
    <s v="PDA"/>
    <n v="5129180530"/>
    <n v="5129180530"/>
    <s v="NO"/>
    <s v="N/A"/>
    <s v="James Enrique Gallego Alzate"/>
    <s v="Gerente de Servicios Públicos"/>
    <n v="3839111"/>
    <s v="james.gallego@antioquia.gov.co"/>
    <s v="Manejo inegral de residuos sólidos en Zona Urbana del Departamento &quot;Basura Cero&quot;"/>
    <s v="Soluciones regionales en la construcción de alternativas integrales de disposición final"/>
    <s v="Construcción de alternativas rurales pafra el manejo de residuos sólidos en todo el Departamento, Antioquia Occidente  "/>
    <s v="030015001_x000a_030055001"/>
    <s v="Disminuir la disposición incontrolable de residuos solidos en sitios autorizados, generando impacto positivo para la comunidad y el medio ambiente "/>
    <s v="Sitio autorizado por la autoridad ambiental, especificaciones tecnicas de menejo de residuos, preparacion de terreno y obras adicionales como cerramiento, tratamiento de lixiviados, lugares de acopio entre otros."/>
    <m/>
    <s v="15679 y 15680"/>
    <m/>
    <m/>
    <m/>
    <x v="1"/>
    <m/>
    <m/>
    <m/>
    <s v="MARTHA CECILIA GALLO SOLÓRZANO"/>
    <s v="Tipo A1: Supervisión e Interventoría Integral"/>
    <s v="Tecnica, Administrativa, Financiera, Juridica y Contable. Ejercicio de la Interventoria Integral de que trata el numeral 11.3.1 del Manual de Supervisión e Interventoria"/>
  </r>
  <r>
    <x v="13"/>
    <n v="14111700"/>
    <s v="Materiales y suministros"/>
    <s v="Febrero"/>
    <s v="10 meses"/>
    <s v="Selección Abreviada - Subasta Inversa"/>
    <s v="Recursos funcionamiento"/>
    <n v="4300000"/>
    <n v="4300000"/>
    <s v="NO"/>
    <s v="N/A"/>
    <s v="James Enrique Gallego Alzate"/>
    <s v="Gerente de Servicios Públicos"/>
    <n v="3839111"/>
    <s v="james.gallego@antioquia.gov.co"/>
    <s v="N.A "/>
    <s v="N.A "/>
    <s v="N.A "/>
    <s v="N.A "/>
    <m/>
    <m/>
    <m/>
    <m/>
    <m/>
    <m/>
    <m/>
    <x v="1"/>
    <m/>
    <m/>
    <m/>
    <s v="LUIS OVIDIO RIVERA GUERRA"/>
    <s v="Tipo C:  Supervisión"/>
    <s v="Tecnica, Administrativa, Financiera, Juridica y Contable. "/>
  </r>
  <r>
    <x v="13"/>
    <n v="55101500"/>
    <s v="Impresos y publicaciones"/>
    <s v="Febrero"/>
    <s v="10 meses"/>
    <s v="Selección Abreviada - Subasta Inversa"/>
    <s v="Recursos funcionamiento"/>
    <n v="2795000"/>
    <n v="2795000"/>
    <s v="NO"/>
    <s v="N/A"/>
    <s v="James Enrique Gallego Alzate"/>
    <s v="Gerente de Servicios Públicos"/>
    <n v="3839111"/>
    <s v="james.gallego@antioquia.gov.co"/>
    <s v="N.A "/>
    <s v="N.A "/>
    <s v="N.A "/>
    <s v="N.A "/>
    <m/>
    <m/>
    <m/>
    <m/>
    <m/>
    <m/>
    <m/>
    <x v="1"/>
    <m/>
    <m/>
    <m/>
    <s v="LUIS OVIDIO RIVERA GUERRA"/>
    <s v="Tipo C:  Supervisión"/>
    <s v="Tecnica, Administrativa, Financiera, Juridica y Contable."/>
  </r>
  <r>
    <x v="13"/>
    <n v="72102900"/>
    <s v="Mantenimiento y reparaciones"/>
    <s v="Febrero"/>
    <s v="10 meses"/>
    <s v="Selección Abreviada - Subasta Inversa"/>
    <s v="Recursos funcionamiento"/>
    <n v="1174000"/>
    <n v="1174000"/>
    <s v="NO"/>
    <s v="N/A"/>
    <s v="James Enrique Gallego Alzate"/>
    <s v="Gerente de Servicios Públicos"/>
    <n v="3839111"/>
    <s v="james.gallego@antioquia.gov.co"/>
    <s v="N.A "/>
    <s v="N.A "/>
    <s v="N.A "/>
    <s v="N.A "/>
    <m/>
    <m/>
    <m/>
    <m/>
    <m/>
    <m/>
    <m/>
    <x v="1"/>
    <m/>
    <m/>
    <m/>
    <s v="LUIS OVIDIO RIVERA GUERRA"/>
    <s v="Tipo C:  Supervisión"/>
    <s v="Tecnica, Administrativa, Financiera, Juridica y Contable. "/>
  </r>
  <r>
    <x v="13"/>
    <n v="90121502"/>
    <s v="Adquisición de tiquetes aéreos para la Gobernación de Antioquia Vigencia 2017. "/>
    <s v="ENERO  "/>
    <s v="11 meses"/>
    <s v="Contratación Directa - Contratos Interadministrativos"/>
    <s v="Recursos funcionamiento FC1010"/>
    <n v="50000000"/>
    <n v="50000000"/>
    <s v="NO"/>
    <s v="N/A"/>
    <s v="James Enrique Gallego Alzate"/>
    <s v="Gerente de Servicios Públicos"/>
    <n v="3839111"/>
    <s v="james.gallego@antioquia.gov.co"/>
    <s v="N.A "/>
    <s v="N.A "/>
    <s v="N.A "/>
    <n v="999999"/>
    <m/>
    <m/>
    <m/>
    <n v="15677"/>
    <m/>
    <m/>
    <m/>
    <x v="1"/>
    <m/>
    <m/>
    <m/>
    <s v="LUIS OVIDIO RIVERA GUERRA"/>
    <s v="Tipo C:  Supervisión"/>
    <s v="Tecnica, Administrativa, Financiera, Juridica y Contable."/>
  </r>
  <r>
    <x v="14"/>
    <n v="78111800"/>
    <s v="Traslado a Subsecretaría Logística para contratar Servicio de Transporte terrestre de Pasajeros"/>
    <s v="ENERO  "/>
    <s v="8 meses"/>
    <s v="Selección Abreviada - Acuerdo Marco de Precios"/>
    <s v="Recursos propios"/>
    <n v="44820000"/>
    <n v="44820000"/>
    <s v="NO"/>
    <s v="N/A"/>
    <s v="Jaime Iván Bocanegra Vergara"/>
    <s v="Profesional"/>
    <s v="3835239"/>
    <s v="jaime.bocanegra@antioquia.gov.co"/>
    <m/>
    <m/>
    <m/>
    <m/>
    <m/>
    <m/>
    <m/>
    <m/>
    <m/>
    <m/>
    <m/>
    <x v="1"/>
    <m/>
    <m/>
    <m/>
    <s v="Jaime Iván Bocanegra Vergara"/>
    <s v="Tipo C:  Supervisión"/>
    <s v="Tecnica, Administrativa, Financiera."/>
  </r>
  <r>
    <x v="14"/>
    <n v="78111502"/>
    <s v="Traslado a Subsecretaría Logística para contratar Servicio de Transporte Aéreo de Pasajeros"/>
    <s v="ENERO  "/>
    <s v="08 meses"/>
    <s v="Selección Abreviada - Acuerdo Marco de Precios"/>
    <s v="Recursos propios"/>
    <n v="33696000"/>
    <n v="33696000"/>
    <s v="NO"/>
    <s v="N/A"/>
    <s v="Jaime Iván Bocanegra Vergara"/>
    <s v="Profesional"/>
    <s v="3835239"/>
    <s v="jaime.bocanegra@antioquia.gov.co"/>
    <m/>
    <m/>
    <m/>
    <m/>
    <m/>
    <m/>
    <m/>
    <m/>
    <m/>
    <m/>
    <m/>
    <x v="1"/>
    <m/>
    <m/>
    <m/>
    <s v="Jaime Iván Bocanegra Vergara"/>
    <s v="Tipo C:  Supervisión"/>
    <s v="Tecnica, Administrativa, Financiera."/>
  </r>
  <r>
    <x v="14"/>
    <n v="30171505"/>
    <s v="Suministro e instalación de una puerta metalica para el cuarto de los servidores informaticos, ubicado en el hangar 79 del aeropuerto Olaya Herrera en la ciudad de Medellín. Para expedir CERTIFICADO RETIE ante la empresa UNE. "/>
    <s v="Febrero"/>
    <s v="01 mes"/>
    <s v="Mínima Cuantía"/>
    <s v="Recursos propios"/>
    <n v="2500000"/>
    <n v="2500000"/>
    <s v="NO"/>
    <s v="N/A"/>
    <s v="Jaime Iván Bocanegra Vergara"/>
    <s v="Profesional"/>
    <s v="3835239"/>
    <s v="jaime.bocanegra@antioquia.gov.co"/>
    <m/>
    <m/>
    <m/>
    <m/>
    <m/>
    <m/>
    <m/>
    <m/>
    <m/>
    <m/>
    <m/>
    <x v="1"/>
    <m/>
    <m/>
    <m/>
    <s v="Jaime Iván Bocanegra Vergara"/>
    <s v="Tipo C:  Supervisión"/>
    <s v="Tecnica, Administrativa, Financiera."/>
  </r>
  <r>
    <x v="14"/>
    <n v="72141400"/>
    <s v="Estudios, Diseños y construcción de obras de Intervención correctiva contra socavación o inundación  en ríos y quebradas en diferentes subregiones del Departamento de Antioquia"/>
    <s v="MARZO  "/>
    <s v="07 meses"/>
    <s v="Licitación Pública"/>
    <s v="Recursos propios"/>
    <n v="1800000000"/>
    <n v="1800000000"/>
    <s v="NO"/>
    <s v="N/A"/>
    <s v="Beatriz Elid Calderón Calderón"/>
    <s v="Profesional"/>
    <s v="3838856"/>
    <s v="beatriz.calderon@antioquia.gov.co"/>
    <s v="Reducción del Riesgo"/>
    <s v="Proyectos puntuales de Intervención correctiva para la reducción del riesgo"/>
    <s v="Prevención y Reducción del Riesgo mediante la ejecución de proyectos de intervención_x000a_correctiva en el Departamento de Antioquia"/>
    <n v="230003001"/>
    <s v="Proyectos puntuales de Intervención correctiva para la reducción del riesgo"/>
    <s v="Ejecución de obras"/>
    <m/>
    <m/>
    <m/>
    <m/>
    <m/>
    <x v="1"/>
    <m/>
    <m/>
    <m/>
    <s v="Beatriz Elid Calderón Calderón"/>
    <s v="Tipo B1: Supervisión e Interventoría Técnica "/>
    <s v="Tecnica, Administrativa, Financiera."/>
  </r>
  <r>
    <x v="14"/>
    <n v="72141400"/>
    <s v="Reparación y/o construcción de  puentes peatonales colgantes, veredales en las diferentes subregiones  del Departamento de Antioquia"/>
    <s v="MARZO  "/>
    <s v="03 meses"/>
    <s v="Licitación Pública"/>
    <s v="Recursos propios"/>
    <n v="1000000000"/>
    <n v="1000000000"/>
    <s v="NO"/>
    <s v="N/A"/>
    <s v="Beatriz Elid Calderón Calderón"/>
    <s v="Profesional"/>
    <s v="3838856"/>
    <s v="beatriz.calderon@antioquia.gov.co"/>
    <s v="Reducción del Riesgo"/>
    <s v="Proyectos puntuales de Intervención correctiva para la reducción del riesgo"/>
    <s v="Prevención y Reducción del Riesgo mediante la ejecución de proyectos de intervención_x000a_correctiva en el Departamento de Antioquia"/>
    <n v="230003001"/>
    <s v="Proyectos puntuales de Intervención correctiva para la reducción del riesgo"/>
    <s v="Ejecución de obras"/>
    <m/>
    <m/>
    <m/>
    <m/>
    <m/>
    <x v="1"/>
    <m/>
    <m/>
    <m/>
    <s v="Beatriz Elid Calderón Calderón"/>
    <s v="Tipo B1: Supervisión e Interventoría Técnica "/>
    <s v="Tecnica, Administrativa, Financiera."/>
  </r>
  <r>
    <x v="14"/>
    <n v="72141400"/>
    <s v="Estudios, Diseños  y ejecución de Obras de protección para el control de erosión o movimientos en masa, en las diferentes subregiones del Departamento de Antioquia."/>
    <s v="MARZO  "/>
    <s v="06 meses"/>
    <s v="Licitación Pública"/>
    <s v="Recursos propios"/>
    <n v="1295000000"/>
    <n v="1295000000"/>
    <s v="NO"/>
    <s v="N/A"/>
    <s v="Beatriz Elid Calderón Calderón"/>
    <s v="Profesional"/>
    <s v="3838856"/>
    <s v="beatriz.calderon@antioquia.gov.co"/>
    <s v="Reducción del Riesgo"/>
    <s v="Proyectos puntuales de Intervención correctiva para la reducción del riesgo"/>
    <s v="Prevención y Reducción del Riesgo mediante la ejecución de proyectos de intervención_x000a_correctiva en el Departamento de Antioquia"/>
    <n v="230003001"/>
    <s v="Proyectos puntuales de Intervención correctiva para la reducción del riesgo"/>
    <s v="Ejecución de obras"/>
    <m/>
    <m/>
    <m/>
    <m/>
    <m/>
    <x v="1"/>
    <m/>
    <m/>
    <m/>
    <s v="Beatriz Elid Calderón Calderón"/>
    <s v="Tipo B1: Supervisión e Interventoría Técnica "/>
    <s v="Tecnica, Administrativa, Financiera."/>
  </r>
  <r>
    <x v="14"/>
    <n v="95121801"/>
    <s v="Adquisición y manejo de un radar meteorológico"/>
    <s v="MARZO  "/>
    <s v="3 años"/>
    <s v="Contratación Directa - Arrendamiento o Adquisición de Bienes Inmuebles"/>
    <s v="Recursos propios"/>
    <n v="8000000000"/>
    <n v="8000000000"/>
    <s v="NO"/>
    <s v="N/A"/>
    <s v="Jafed Naranjo Guarín"/>
    <s v="Profesional"/>
    <s v="3838854"/>
    <s v="jafed.naranjo@antioquia.gov.co"/>
    <s v="Conocimiento del riesgo"/>
    <s v="Municipios con instrumentación para el monitoreo y la generación de alertas"/>
    <s v="Prevención Realización de estudios de riesgo y municipios con instrumentación para el_x000a_monitoreo y la generación de alertas en  Antioquia"/>
    <s v="070054001"/>
    <s v="Municipios con instrumentación para el monitoreo y la generación de alertas"/>
    <s v="Municipios con instrumentación para el monitoreo y la generación de alertas"/>
    <m/>
    <m/>
    <m/>
    <m/>
    <m/>
    <x v="1"/>
    <m/>
    <m/>
    <m/>
    <s v="Jafed Naranjo Guarín"/>
    <s v="Tipo C:  Supervisión"/>
    <s v="Tecnica, Administrativa, Financiera."/>
  </r>
  <r>
    <x v="14"/>
    <n v="45121504"/>
    <s v="Adquisición de equipo fotográfico para el área de comunicaciones"/>
    <s v="Febrero"/>
    <s v="15 días"/>
    <s v="Mínima Cuantía"/>
    <s v="Recursos propios"/>
    <n v="16000000"/>
    <n v="16000000"/>
    <s v="NO"/>
    <s v="N/A"/>
    <s v="Germán Salazar"/>
    <s v="Profesional"/>
    <s v="3838875"/>
    <s v="german.salazar@antioquia.gov.co"/>
    <s v="Sistema Departamental de Información de Gestión del Riesgo de Desastres"/>
    <s v="Cumplimiento del plan que mejora las estrategias de comunicación de la Gestión del Riesgo de Desastres"/>
    <s v="Estrategia de comunicaciones"/>
    <n v="230000001"/>
    <s v="Sistema Departamental de Información para la Gestión del Riesgo de Desastres"/>
    <s v="Análisis, diseño, implementación y mantenimiento"/>
    <m/>
    <m/>
    <m/>
    <m/>
    <m/>
    <x v="1"/>
    <m/>
    <m/>
    <m/>
    <s v="Germán Salazar"/>
    <s v="Tipo C:  Supervisión"/>
    <s v="Tecnica, Administrativa, Financiera."/>
  </r>
  <r>
    <x v="14"/>
    <n v="53102710"/>
    <s v="Adquisición de prendas institucionales para los miembros del SDGRD"/>
    <s v="MARZO  "/>
    <s v="1 mes"/>
    <s v="Mínima Cuantía"/>
    <s v="Recursos propios"/>
    <n v="25000000"/>
    <n v="25000000"/>
    <s v="NO"/>
    <s v="N/A"/>
    <s v="Germán Salazar"/>
    <s v="Profesional"/>
    <s v="3838875"/>
    <s v="german.salazar@antioquia.gov.co"/>
    <s v="Sistema Departamental de Información de Gestión del Riesgo de Desastres"/>
    <s v="Cumplimiento del plan que mejora las estrategias de comunicación de la Gestión del Riesgo de Desastres"/>
    <s v="Estrategia de comunicaciones"/>
    <n v="230000000"/>
    <s v="Sistema Departamental de Información para la Gestión del Riesgo de Desastres"/>
    <s v="Análisis, diseño, implementación y mantenimiento"/>
    <m/>
    <m/>
    <m/>
    <m/>
    <m/>
    <x v="1"/>
    <m/>
    <m/>
    <m/>
    <s v="Germán Salazar"/>
    <s v="Tipo C:  Supervisión"/>
    <s v="Tecnica, Administrativa, Financiera."/>
  </r>
  <r>
    <x v="14"/>
    <n v="43231511"/>
    <s v="Análisis, diseño, implementación y mantenimiento del Sistema de Información de Gestión del Riesgo de Desastres"/>
    <s v="MARZO  "/>
    <s v="24 meses"/>
    <s v="Contratación Directa - Contratos para el Desarrollo de Actividades Científicas y Tecnológicas"/>
    <s v="Recursos propios"/>
    <n v="1700000000"/>
    <n v="1700000000"/>
    <s v="SI"/>
    <s v="No solicitadas"/>
    <s v="Ángela Duque Ramírez"/>
    <s v="Profesional"/>
    <s v="3838878"/>
    <s v="angela.duque@antioquia.gov.co"/>
    <s v="Sistema Departamental de Información de Gestión del Riesgo de Desastres"/>
    <s v="Cumplimiento del plan que mejora las estrategias de comunicación de la Gestión del Riesgo de Desastres"/>
    <s v="Estrategia de comunicaciones"/>
    <n v="230000001"/>
    <s v="Sistema Departamental de Información para la Gestión del Riesgo de Desastres"/>
    <s v="Análisis, diseño, implementación y mantenimiento"/>
    <m/>
    <m/>
    <m/>
    <m/>
    <m/>
    <x v="1"/>
    <m/>
    <m/>
    <m/>
    <s v="Ángela Duque Ramírez"/>
    <s v="Tipo C:  Supervisión"/>
    <s v="Tecnica, Administrativa, Financiera."/>
  </r>
  <r>
    <x v="14"/>
    <n v="45121516"/>
    <s v="Compra de drone para apoyar la prevención y atención de emergencias"/>
    <s v="Febrero"/>
    <s v="15 días"/>
    <s v="Contratación Directa - Contratos para el Desarrollo de Actividades Científicas y Tecnológicas"/>
    <s v="Recursos propios"/>
    <n v="25000000"/>
    <n v="25000000"/>
    <s v="NO"/>
    <s v="N/A"/>
    <s v="Ángela Duque Ramírez"/>
    <s v="Profesional"/>
    <s v="3838878"/>
    <s v="angela.duque@antioquia.gov.co"/>
    <s v="Sistema Departamental de Información de Gestión del Riesgo de Desastres"/>
    <s v="Cumplimiento del plan que mejora las estrategias de comunicación de la Gestión del Riesgo de Desastres"/>
    <s v="Estrategia de comunicaciones"/>
    <n v="230000001"/>
    <s v="Sistema Departamental de Información para la Gestión del Riesgo de Desastres"/>
    <s v="Análisis, diseño, implementación y mantenimiento"/>
    <m/>
    <m/>
    <m/>
    <m/>
    <m/>
    <x v="1"/>
    <m/>
    <m/>
    <m/>
    <s v="Ángela Duque Ramírez"/>
    <s v="Tipo C:  Supervisión"/>
    <s v="Tecnica, Administrativa, Financiera."/>
  </r>
  <r>
    <x v="14"/>
    <n v="80141602"/>
    <s v="Traslado a la Gerencia de Comunicaciones para implementación de plan de comunicaciones"/>
    <s v="ENERO  "/>
    <s v="12 meses"/>
    <s v="Licitación Pública"/>
    <s v="Recursos propios"/>
    <n v="85000000"/>
    <n v="85000000"/>
    <s v="NO"/>
    <s v="N/A"/>
    <s v="Germán Salazar"/>
    <s v="Profesional"/>
    <s v="3838875"/>
    <s v="german.salazar@antioquia.gov.co"/>
    <s v="Sistema Departamental de Información de Gestión del Riesgo de Desastres"/>
    <s v="Cumplimiento del plan que mejora las estrategias de comunicación de la Gestión del Riesgo de Desastres"/>
    <s v="Estrategia de comunicaciones"/>
    <n v="230000001"/>
    <s v="Sistema Departamental de Información para la Gestión del Riesgo de Desastres"/>
    <s v="Análisis, diseño, implementación y mantenimiento"/>
    <m/>
    <m/>
    <m/>
    <m/>
    <m/>
    <x v="1"/>
    <m/>
    <m/>
    <m/>
    <s v="Germán Salazar"/>
    <s v="Tipo C:  Supervisión"/>
    <s v="Tecnica, Administrativa, Financiera."/>
  </r>
  <r>
    <x v="14"/>
    <n v="43210000"/>
    <s v="Traslado a Informática para la compra de computadores y software"/>
    <s v="MARZO  "/>
    <s v="4 meses"/>
    <s v="Licitación Pública"/>
    <s v="Recursos propios"/>
    <n v="14000000"/>
    <n v="14000000"/>
    <s v="NO"/>
    <s v="N/A"/>
    <s v="Ángela Duque Ramírez"/>
    <s v="Profesional"/>
    <s v="3838878"/>
    <s v="angela.duque@antioquia.gov.co"/>
    <s v="Sistema Departamental de Información de Gestión del Riesgo de Desastres"/>
    <s v="Cumplimiento del plan que mejora las estrategias de comunicación de la Gestión del Riesgo de Desastres"/>
    <s v="Estrategia de comunicaciones"/>
    <n v="230000001"/>
    <s v="Sistema Departamental de Información para la Gestión del Riesgo de Desastres"/>
    <s v="Análisis, diseño, implementación y mantenimiento"/>
    <m/>
    <m/>
    <m/>
    <m/>
    <m/>
    <x v="1"/>
    <m/>
    <m/>
    <m/>
    <s v="Ángela Duque Ramírez"/>
    <s v="Tipo C:  Supervisión"/>
    <s v="Tecnica, Administrativa, Financiera."/>
  </r>
  <r>
    <x v="14"/>
    <n v="93131802"/>
    <s v="Fortalecer el funcionamiento de los CMGRD en el Departamento de Antioquia."/>
    <s v="MARZO  "/>
    <s v="9 meses"/>
    <s v="Contratación Directa - Prestación de Servicios y de Apoyo a la Gestión Persona Natural"/>
    <s v="Recursos propios"/>
    <n v="360910404.19199997"/>
    <n v="360910404.19199997"/>
    <s v="NO"/>
    <s v="N/A"/>
    <s v="Sol Marisa Bahamón"/>
    <s v="Profesional"/>
    <s v="3838874"/>
    <s v="maritza.bahamon@antioquia.gov.co"/>
    <s v="Manejo de desastres"/>
    <s v="Miembros de los Consejos Municipales de Gestión del Riesgo (CMGRD) capacitados y fortalecidos "/>
    <s v="Fortalecimiento de la capacidad instalada de respuesta a emergencias EN El_x000a_Departamento, Antioquia, Occidente"/>
    <n v="220145001"/>
    <s v="Fortalecimiento de la capacidad instalada de respuesta a emergencias EN El_x000a_Departamento, Antioquia, Occidente"/>
    <s v="Fortalecimiento de la capacidad instalada de respuesta a emergencias EN El_x000a_Departamento, Antioquia, Occidente"/>
    <m/>
    <m/>
    <m/>
    <m/>
    <m/>
    <x v="1"/>
    <m/>
    <m/>
    <m/>
    <s v="Sol Marisa Bahamón"/>
    <s v="Tipo C:  Supervisión"/>
    <s v="Tecnica, Administrativa, Financiera."/>
  </r>
  <r>
    <x v="14"/>
    <n v="93131802"/>
    <s v="Construccion del los S.O.S. con los Municpios selecionados del Departamento de Antioquia."/>
    <s v="JUNIO  "/>
    <s v="6 meses"/>
    <s v="Licitación Pública"/>
    <s v="Recursos propios"/>
    <n v="865552359"/>
    <n v="865552359"/>
    <s v="NO"/>
    <s v="N/A"/>
    <s v="Wilfer Carmona"/>
    <s v="Profesional"/>
    <s v="3835228"/>
    <s v="wilfer.carmona@antioquia.gov.co"/>
    <s v="Manejo de desastres"/>
    <s v="Construcción de nuevos Sistemas Operativos de Socorro"/>
    <s v="Fortalecimiento de la capacidad instalada de respuesta a emergencias EN El_x000a_Departamento, Antioquia, Occidente"/>
    <n v="220145001"/>
    <s v="Fortalecimiento de la capacidad instalada de respuesta a emergencias EN El_x000a_Departamento, Antioquia, Occidente"/>
    <s v="Fortalecimiento de la capacidad instalada de respuesta a emergencias EN El_x000a_Departamento, Antioquia, Occidente"/>
    <m/>
    <m/>
    <m/>
    <m/>
    <m/>
    <x v="1"/>
    <m/>
    <m/>
    <m/>
    <s v="Wilfer Carmona"/>
    <s v="Tipo C:  Supervisión"/>
    <s v="Tecnica, Administrativa, Financiera."/>
  </r>
  <r>
    <x v="14"/>
    <n v="93131802"/>
    <s v="Dotación de equipos de operación para emergencias y desastres para los 18 SOS"/>
    <s v="MAYO"/>
    <s v="4 meses"/>
    <s v="Licitación Pública"/>
    <s v="Recursos propios"/>
    <n v="866184969.87300003"/>
    <n v="866184969.87300003"/>
    <s v="NO"/>
    <s v="N/A"/>
    <s v="Gilberto Mazo"/>
    <s v="Profesional"/>
    <s v="3838857"/>
    <s v="gilberto.mazo@antioquia.gov.co"/>
    <s v="Manejo de desastres"/>
    <s v="Sistemas Operativos de Socorro (SOS) operando"/>
    <s v="Fortalecimiento de la capacidad instalada de respuesta a emergencias EN El_x000a_Departamento, Antioquia, Occidente"/>
    <n v="220145001"/>
    <s v="Fortalecimiento de la capacidad instalada de respuesta a emergencias EN El_x000a_Departamento, Antioquia, Occidente"/>
    <s v="Fortalecimiento de la capacidad instalada de respuesta a emergencias EN El_x000a_Departamento, Antioquia, Occidente"/>
    <m/>
    <m/>
    <m/>
    <m/>
    <m/>
    <x v="1"/>
    <m/>
    <m/>
    <m/>
    <s v="Gilberto Mazo"/>
    <s v="Tipo C:  Supervisión"/>
    <s v="Tecnica, Administrativa, Financiera."/>
  </r>
  <r>
    <x v="14"/>
    <n v="93131802"/>
    <s v="Adquisicion de ayudas humanitarias"/>
    <s v="Febrero"/>
    <s v="6 meses"/>
    <s v="Licitación Pública"/>
    <s v="Recursos propios"/>
    <n v="1841276010.48"/>
    <n v="1841276010.48"/>
    <s v="NO"/>
    <s v="N/A"/>
    <s v="Claudia Liliana Morales Granados"/>
    <s v="Profesional"/>
    <s v="3835221"/>
    <s v="claudia.morales@antioquia.gov.co"/>
    <s v="Manejo de desastres"/>
    <s v="Porcentaje de damnificados y/o afectados atendidos con ayuda humanitaria"/>
    <s v="Fortalecimiento de la capacidad instalada de respuesta a emergencias EN El_x000a_Departamento, Antioquia, Occidente"/>
    <n v="220145001"/>
    <s v="Porcentaje de damnificados y/o afectados atendidos con ayuda humanitaria"/>
    <s v="Porcentaje de damnificados y/o afectados atendidos con ayuda humanitaria"/>
    <m/>
    <m/>
    <m/>
    <m/>
    <m/>
    <x v="1"/>
    <m/>
    <m/>
    <m/>
    <s v="Claudia Liliana Morales Granados"/>
    <s v="Tipo C:  Supervisión"/>
    <s v="Tecnica, Administrativa, Financiera."/>
  </r>
  <r>
    <x v="14"/>
    <n v="93131802"/>
    <s v="Adquisición de equipos  para apoyar la respuesta a emergencias en los municpios del Departamento de Antioquia."/>
    <s v="MARZO  "/>
    <s v="4 meses"/>
    <s v="Selección Abreviada - Subasta Inversa"/>
    <s v="Recursos propios"/>
    <n v="144364161.48899999"/>
    <n v="144364161.48899999"/>
    <s v="NO"/>
    <s v="N/A"/>
    <s v="Gilberto Mazo"/>
    <s v="Profesional"/>
    <s v="3838857"/>
    <s v="gilberto.mazo@antioquia.gov.co"/>
    <s v="Manejo de desastres"/>
    <s v="Fortalecer la capacidad de respuesta instalada en atención de desastres municipal y departamental "/>
    <s v="Fortalecimiento de la capacidad instalada de respuesta a emergencias EN El_x000a_Departamento, Antioquia, Occidente"/>
    <n v="220145001"/>
    <s v="Fortalecer la capacidad de respuesta instalada en atención de desastres municipal y departamental "/>
    <s v="Fortalecer la capacidad de respuesta instalada en atención de desastres municipal y departamental "/>
    <m/>
    <m/>
    <m/>
    <m/>
    <m/>
    <x v="1"/>
    <m/>
    <m/>
    <m/>
    <s v="Gilberto Mazo"/>
    <s v="Tipo C:  Supervisión"/>
    <s v="Tecnica, Administrativa, Financiera."/>
  </r>
  <r>
    <x v="14"/>
    <n v="93131801"/>
    <s v="Realización de convenios para  validar la efectividad de las estrategias muncipales de respuesta a emergencias en el Departamento de Antioquia."/>
    <s v="JUNIO  "/>
    <s v="4 meses"/>
    <s v="Contratación Directa - Contratos Interadministrativos"/>
    <s v="Recursos propios"/>
    <n v="22260952.815000001"/>
    <n v="22260952.815000001"/>
    <s v="NO"/>
    <s v="N/A"/>
    <s v="Marta Mejia"/>
    <s v="Profesional"/>
    <s v="3838877"/>
    <s v="marta.mejia@antioquia.gov.co"/>
    <s v="Manejo de desastres"/>
    <s v="Municipios con la Estrategia Municipal de Respuesta a Emergencias (EMRE) implementadas"/>
    <s v="Fortalecimiento de la capacidad instalada de respuesta a emergencias EN El_x000a_Departamento, Antioquia, Occidente"/>
    <n v="220145001"/>
    <s v="Municipios con la Estrategia Municipal de Respuesta a Emergencias (EMRE) implementadas"/>
    <s v="Municipios con la Estrategia Municipal de Respuesta a Emergencias (EMRE) implementadas"/>
    <m/>
    <m/>
    <m/>
    <m/>
    <m/>
    <x v="1"/>
    <m/>
    <m/>
    <m/>
    <s v="Martha Mejia"/>
    <s v="Tipo C:  Supervisión"/>
    <s v="Tecnica, Administrativa, Financiera."/>
  </r>
  <r>
    <x v="14"/>
    <n v="93131802"/>
    <s v="Construcción y/o adecuación de centrales de Emergencia para el Norte y Sur del Valle de Aburrá"/>
    <s v="JUNIO  "/>
    <s v="18 meses"/>
    <s v="Licitación Pública"/>
    <s v="Recursos propios"/>
    <n v="5000000000"/>
    <n v="5000000000"/>
    <s v="SI"/>
    <s v="No solicitadas"/>
    <s v="Gilberto Mazo"/>
    <s v="Profesional"/>
    <s v="3838857"/>
    <s v="gilberto.mazo@antioquia.gov.co"/>
    <s v="Manejo de desastres"/>
    <s v="Construcción de centrales de Emergencia para el Norte y Sur del Valle de Aburrá"/>
    <s v="Fortalecimiento de la capacidad instalada de respuesta a emergencias EN El_x000a_Departamento, Antioquia, Occidente"/>
    <n v="220145001"/>
    <s v="Construcción de centrales de Emergencia para el Norte y Sur del Valle de Aburrá"/>
    <s v="Construcción de centrales de Emergencia para el Norte y Sur del Valle de Aburrá"/>
    <m/>
    <m/>
    <m/>
    <m/>
    <m/>
    <x v="1"/>
    <m/>
    <m/>
    <m/>
    <s v="Gilberto Mazo"/>
    <s v="Tipo B1: Supervisión e Interventoría Técnica "/>
    <s v="Tecnica, Administrativa, Financiera."/>
  </r>
  <r>
    <x v="14"/>
    <n v="93131801"/>
    <s v="Desarrollo de los procesos de educación en Gestión de Riesgo de Desastres en todo los municipios del Departamento de Antioquia"/>
    <s v="MARZO  "/>
    <s v="8 meses"/>
    <s v="Contratación Directa - Contratos Interadministrativos"/>
    <s v="Recursos propios"/>
    <n v="309773000"/>
    <n v="309773000"/>
    <s v="NO"/>
    <s v="N/A"/>
    <s v="Ana Yelitza Alvarez Calle"/>
    <s v="Profesional"/>
    <s v="3838862"/>
    <s v="ana.alvarez@antioquia.gov.co"/>
    <s v="Transformación social y cultural en Gestión del Riesgo"/>
    <s v="Capacitacion en funcionamiento de los CMGRD y fortalecimiento de las comisiones sociales de estos. Educacion de lideres comunitarios, comunidad estudiantil y comunidad en general frente a la gestion del riesgo, capacitacion y acompañamiento a las I.E para la formulacion y socializacion de los PEGRD."/>
    <s v="Desarrollo de los procesos de educación en Gestión de Riesgo de Desastres en todo el Departamento de Antioquia"/>
    <n v="220070001"/>
    <s v="Desarrollo de los procesos de educación en Gestión de Riesgo de Desastres en todo el Departamento de Antioquia"/>
    <s v="Desarrollo de los procesos de educación en Gestión de Riesgo de Desastres en todo el Departamento de Antioquia"/>
    <m/>
    <m/>
    <m/>
    <m/>
    <m/>
    <x v="1"/>
    <m/>
    <m/>
    <m/>
    <s v="Ana Yelitza Alvarez Calle"/>
    <s v="Tipo C:  Supervisión"/>
    <s v="Tecnica, Administrativa, Financiera."/>
  </r>
  <r>
    <x v="14"/>
    <n v="93131801"/>
    <s v="Diseño e impresión de material educativo"/>
    <s v="MARZO  "/>
    <s v="03 meses"/>
    <s v="Selección Abreviada - Subasta Inversa"/>
    <s v="Recursos propios"/>
    <n v="100000000"/>
    <n v="100000000"/>
    <s v="NO"/>
    <s v="N/A"/>
    <s v="Germán Salazar"/>
    <s v="Profesional"/>
    <s v="3838875"/>
    <s v="german.salazar@antioquia.gov.co"/>
    <s v="Transformación social y cultural en Gestión del Riesgo"/>
    <s v="Capacitacion en funcionamiento de los CMGRD y fortalecimiento de las comisiones sociales de estos. Educacion de lideres comunitarios, comunidad estudiantil y comunidad en general frente a la gestion del riesgo, capacitacion y acompañamiento a las I.E para la formulacion y socializacion de los PEGRD."/>
    <s v="Desarrollo de los procesos de educación en Gestión de Riesgo de Desastres en todo el Departamento de Antioquia"/>
    <n v="220070001"/>
    <s v="Capacitacion en funcionamiento de los CMGRD y fortalecimiento de las comisiones sociales de estos. Educacion de lideres comunitarios, comunidad estudiantil y comunidad en general frente a la gestion del riesgo, capacitacion y acompañamiento a las I.E para la formulacion y socializacion de los PEGRD."/>
    <s v="Capacitacion en funcionamiento de los CMGRD y fortalecimiento de las comisiones sociales de estos. Educacion de lideres comunitarios, comunidad estudiantil y comunidad en general frente a la gestion del riesgo, capacitacion y acompañamiento a las I.E para la formulacion y socializacion de los PEGRD."/>
    <m/>
    <m/>
    <m/>
    <m/>
    <m/>
    <x v="1"/>
    <m/>
    <m/>
    <m/>
    <s v="Germán Salazar"/>
    <s v="Tipo C:  Supervisión"/>
    <s v="Tecnica, Administrativa, Financiera."/>
  </r>
  <r>
    <x v="14"/>
    <n v="93131802"/>
    <s v="Implementacion de estrategias, pedagogicas, para la transformacion cultural a traves de planes escolares de gestion del riesgo y dotacion de kits de emergencias a 51 instituciones educativas formacion a 68.000 estudiantes, 70 lideres comunitarios y a 18 integrantes del Consejo Municipal de Gestion del riesgo de desastres del  municipio Bello-Antioquia."/>
    <s v="MARZO  "/>
    <s v="5 meses"/>
    <s v="Contratación Directa - Contratos Interadministrativos"/>
    <s v="Recursos propios"/>
    <n v="336712475"/>
    <n v="336712475"/>
    <s v="NO"/>
    <s v="N/A"/>
    <s v="Ana Yelitza Alvarez Calle"/>
    <s v="Profesional"/>
    <s v="3838862"/>
    <s v="ana.alvarez@antioquia.gov.co"/>
    <s v="Manejo de desastres"/>
    <s v="Sistemas Operativos de Socorro (SOS) operando"/>
    <s v="Fortalecimiento de la capacidad instalada de respuesta a emergencias EN El_x000a_Departamento, Antioquia, Occidente"/>
    <n v="220145001"/>
    <s v="Fortalecimiento de la capacidad instalada de respuesta a emergencias EN El_x000a_Departamento, Antioquia, Occidente"/>
    <s v="Fortalecimiento de la capacidad instalada de respuesta a emergencias EN El"/>
    <m/>
    <m/>
    <m/>
    <m/>
    <m/>
    <x v="1"/>
    <m/>
    <m/>
    <m/>
    <s v="Ana Yelitza Alvarez Calle"/>
    <s v="Tipo C:  Supervisión"/>
    <s v="Tecnica, Administrativa, Financiera."/>
  </r>
  <r>
    <x v="14"/>
    <n v="93131802"/>
    <s v="Implementacion de estrategias pedagogicas , para la transformacion cultural, el fortalecimiento y empoderamiento a traves de la politica de la gestion del riesgo; con 63 talleres a 21 instituciones educativas 11 planes escolares de gestion del riesgo 198 talleres a 99 integrantes juntas de accion comunal 78 talleres a 26 integrantes del CMGRD en Apartado y Chigorodo, 48 talleres a 18 instituciones educativas 6 planes escolares de gestion de riesgo y 186 talleres a 62 intergrantes de juntas de accion comunal y 26 integrantes del CMGRD  fortalecidos en el marco de la ley 1523."/>
    <s v="MARZO  "/>
    <s v="5 meses"/>
    <s v="Contratación Directa - Contratos Interadministrativos"/>
    <s v="Recursos propios"/>
    <n v="127500000"/>
    <n v="127500000"/>
    <s v="NO"/>
    <s v="N/A"/>
    <s v="Ana Yelitza Alvarez Calle"/>
    <s v="Profesional"/>
    <s v="3838862"/>
    <s v="ana.alvarez@antioquia.gov.co"/>
    <s v="Transformación social y cultural en Gestión del Riesgo"/>
    <s v="Capacitacion en funcionamiento de los CMGRD y fortalecimiento de las comisiones sociales de estos. Educacion de lideres comunitarios, comunidad estudiantil y comunidad en general frente a la gestion del riesgo, capacitacion y acompañamiento a las I.E para la formulacion y socializacion de los PEGRD."/>
    <s v="Desarrollo de los procesos de educación en Gestión de Riesgo de Desastres en todo el Departamento de Antioquia"/>
    <n v="220070001"/>
    <s v="Capacitacion en funcionamiento de los CMGRD y fortalecimiento de las comisiones sociales de estos. Educacion de lideres comunitarios, comunidad estudiantil y comunidad en general frente a la gestion del riesgo, capacitacion y acompañamiento a las I.E para la formulacion y socializacion de los PEGRD."/>
    <s v="Capacitacion en funcionamiento de los CMGRD y fortalecimiento de las comisiones sociales de estos. Educacion de lideres comunitarios, comunidad estudiantil y comunidad en general frente a la gestion del riesgo, capacitacion y acompañamiento a las I.E para la formulacion y socializacion de los PEGRD."/>
    <m/>
    <m/>
    <m/>
    <m/>
    <m/>
    <x v="1"/>
    <m/>
    <m/>
    <m/>
    <s v="Ana Yelitza Alvarez Calle"/>
    <s v="Tipo C:  Supervisión"/>
    <s v="Tecnica, Administrativa, Financiera."/>
  </r>
  <r>
    <x v="14"/>
    <n v="93131802"/>
    <s v="Implementacion de la politica publica de gestion del riesgo de desastres en los 26 municipios de la jurisdiccion de Cornare, a través de: Estudios de detalle de riesgo en 6 cabeceras urbanas (Granada, Cocorna, Santo Domingo,El Carmen de Viboral, Rionegro y Abejorral) ; instalacion de 5 estaciones de monitoreo hidrometereologicas, un estudio de necesidades cuantitativas y cualitativas de monitoreo hidrometereologico, 32 canales de inclusion audiovisual de informacion hidrometereologica y la operacion de la red de informacion hidrometereologica.  "/>
    <s v="MARZO  "/>
    <s v="5 meses"/>
    <s v="Contratación Directa - Contratos Interadministrativos"/>
    <s v="Recursos propios"/>
    <n v="551869652"/>
    <n v="551869652"/>
    <s v="NO"/>
    <s v="N/A"/>
    <s v="Jafed Naranjo Guarín"/>
    <s v="Profesional universitario"/>
    <s v="3838854"/>
    <s v="jafed.naranjo@antioquia.gov.co"/>
    <s v="Conocimiento del riesgo"/>
    <s v="Municipios con instrumentación para el monitoreo y la generación de alertas"/>
    <s v="Prevención Realización de estudios de riesgo y municipios con instrumentación para el_x000a_monitoreo y la generación de alertas en  Antioquia"/>
    <s v="070054001"/>
    <s v="Estudios de riesgo realizados"/>
    <s v="Estudios de riesgo realizados"/>
    <m/>
    <m/>
    <m/>
    <m/>
    <m/>
    <x v="1"/>
    <m/>
    <m/>
    <m/>
    <s v="Jafed Naranjo Guarín"/>
    <s v="Tipo C:  Supervisión"/>
    <s v="Tecnica, Administrativa, Financiera."/>
  </r>
  <r>
    <x v="14"/>
    <n v="81161700"/>
    <s v="Servicio de conectividad e internet para el Centro Regional y Alertas CRPA y el Centro Regulador de Urgencias y Emergencias CRUE, del Departamento de Antioquia"/>
    <s v="Febrero"/>
    <s v="12 meses"/>
    <s v="Contratación Directa - Contratos Interadministrativos"/>
    <s v="Recursos propios"/>
    <n v="38130348"/>
    <n v="38130348"/>
    <s v="NO"/>
    <s v="N/A"/>
    <s v="Germán Salazar"/>
    <s v="Profesional universitario"/>
    <s v="3838875"/>
    <s v="german.salazar@antioquia.gov.co"/>
    <s v="Conocimiento del riesgo"/>
    <s v="Municipios con instrumentación para el monitoreo y la generación de alertas"/>
    <s v="Prevención Realización de estudios de riesgo y municipios con instrumentación para el_x000a_monitoreo y la generación de alertas en  Antioquia"/>
    <s v="070054001"/>
    <s v="Estudios de riesgo realizados"/>
    <s v="Estudios de riesgo realizados"/>
    <m/>
    <m/>
    <m/>
    <m/>
    <m/>
    <x v="1"/>
    <m/>
    <m/>
    <m/>
    <s v="Germán Salazar"/>
    <s v="Tipo C:  Supervisión"/>
    <s v="Tecnica, Administrativa, Financiera."/>
  </r>
  <r>
    <x v="14"/>
    <n v="81161700"/>
    <s v="Servicio de conectividad e internet para el Centro Regional y Alertas CRPA y el Centro Regulador de Urgencias y Emergencias CRUE, del Departamento de Antioquia"/>
    <s v="Febrero"/>
    <s v="12 meses"/>
    <s v="Contratación Directa - Contratos Interadministrativos"/>
    <s v="Recursos propios"/>
    <n v="38130348"/>
    <n v="38130348"/>
    <s v="NO"/>
    <s v="N/A"/>
    <s v="Germán Salazar"/>
    <s v="Profesional universitario"/>
    <s v="3838875"/>
    <s v="german.salazar@antioquia.gov.co"/>
    <s v="Sistema Departamental de Información de Gestión del Riesgo de Desastres"/>
    <s v="Cumplimiento del plan que mejora las estrategias de comunicación de la Gestión del Riesgo de Desastres"/>
    <s v="Estrategia de comunicaciones"/>
    <n v="230000001"/>
    <s v="Sistema Departamental de Información para la Gestión del Riesgo de Desastres"/>
    <s v="Análisis, diseño, implementación y mantenimiento"/>
    <m/>
    <m/>
    <m/>
    <m/>
    <m/>
    <x v="1"/>
    <m/>
    <m/>
    <m/>
    <s v="Germán Salazar"/>
    <s v="Tipo C:  Supervisión"/>
    <s v="Tecnica, Administrativa, Financiera."/>
  </r>
  <r>
    <x v="15"/>
    <n v="90151502"/>
    <s v="Desdarrollo de actividades de investigacion  que permitan  la recuperacion de la memoria historica del confclito en Antioquia y la realizacion de un instrumento de socializacion "/>
    <s v="Febrero"/>
    <s v="6 meses"/>
    <s v="Selección Abreviada - Menor Cuantía"/>
    <s v="Recursos propios"/>
    <n v="150000000"/>
    <n v="150000000"/>
    <s v="NO"/>
    <s v="N/A"/>
    <s v="Juan David Hurtado"/>
    <s v="Profesional universitario"/>
    <s v="3839397"/>
    <s v="juan.hurtado@antioquia.gov.co"/>
    <s v="Construcción de Paz"/>
    <s v="Instrumento aprobado que garantice la adopción de decisiones inclusivas, participativas y representativas, en el marco del posconflicto en el Departamento de Antioquia"/>
    <s v="Conformación de la Gerencia de Paz y Postconflicto para asumir los retos de esta Etapa en el Departamento de Antioquia"/>
    <m/>
    <s v="Recuperacion de la memoria historica"/>
    <s v="Pendiente de ingresar proyectos en MGA para diligenciar esta casilla"/>
    <m/>
    <m/>
    <m/>
    <m/>
    <m/>
    <x v="1"/>
    <m/>
    <m/>
    <m/>
    <s v="Juan David Hurtado"/>
    <s v="Tipo C:  Supervisión"/>
    <s v="Técnica,administrativa, contable y/o financiera y juridica"/>
  </r>
  <r>
    <x v="15"/>
    <n v="86101810"/>
    <s v="Accionnes de formacion y acompañamiento a las comunidades beneficiarias en la implementacion de una pedagogia de Paz "/>
    <s v="Febrero"/>
    <s v="6 meses"/>
    <s v="Selección Abreviada - Menor Cuantía"/>
    <s v="Recursos propios"/>
    <n v="100000000"/>
    <n v="100000000"/>
    <s v="NO"/>
    <s v="N/A"/>
    <s v="Jose Humberto Vergara"/>
    <s v="Profesional universitario"/>
    <s v="3839255"/>
    <s v="josehumberto.vergara@antioquia.gov.co"/>
    <s v="Construcción de Paz"/>
    <s v="Lideres, estudiantes y facilitadores cualificados en la pedagogia y catedra de construccion de cultura de paz y convivencia, según ley 1732 de 2015"/>
    <s v="Conformación de la Gerencia de Paz y Postconflicto para asumir los retos de esta Etapa en el Departamento de Antioquia"/>
    <m/>
    <s v="Formacion en pedagogia de Paz"/>
    <s v="Pendiente de ingresar proyectos en MGA para diligenciar esta casilla"/>
    <m/>
    <m/>
    <m/>
    <m/>
    <m/>
    <x v="1"/>
    <m/>
    <m/>
    <m/>
    <s v="José Humberto Vergara "/>
    <s v="Tipo C:  Supervisión"/>
    <s v="Técnica,administrativa, contable y/o financiera y juridica"/>
  </r>
  <r>
    <x v="15"/>
    <n v="86101810"/>
    <s v="Desarrollo de un progrmaa ludico formativo para la estructuración del grupo de gestores de paz en las instituciones educativas de las zonas priorizadas"/>
    <s v="Febrero"/>
    <s v="9 meses"/>
    <s v="Selección Abreviada - Menor Cuantía"/>
    <s v="Recursos propios"/>
    <n v="100000000"/>
    <n v="100000000"/>
    <s v="NO"/>
    <s v="N/A"/>
    <s v="Jose Humberto Vergara"/>
    <s v="Profesional universitario"/>
    <s v="3839255"/>
    <s v="josehumberto.vergara@antioquia.gov.co"/>
    <s v="Construcción de Paz"/>
    <s v="Lideres, estudiantes y facilitadores cualificados en la pedagogia y catedra de construccion de cultura de paz y conviviencia, según ley 1732 de 2015"/>
    <s v="Conformación de la Gerencia de Paz y Postconflicto para asumir los retos de esta Etapa en el Departamento de Antioquia"/>
    <m/>
    <s v="Formacion de gestores de Paz"/>
    <s v="Pendiente de ingresar proyectos en MGA para diligenciar esta casilla"/>
    <m/>
    <m/>
    <m/>
    <m/>
    <m/>
    <x v="1"/>
    <m/>
    <m/>
    <m/>
    <s v="José Humberto Vergara "/>
    <s v="Tipo C:  Supervisión"/>
    <s v="Técnica,administrativa, contable y/o financiera y juridica"/>
  </r>
  <r>
    <x v="15"/>
    <n v="86101810"/>
    <s v="Acompañamientoa los docentes de las comunidades priorizadas en el fortalecimiento de la catedra para la paz y su implementacion"/>
    <s v="Febrero"/>
    <s v="9 meses"/>
    <s v="Selección Abreviada - Menor Cuantía"/>
    <s v="Recursos propios"/>
    <n v="100000000"/>
    <n v="100000000"/>
    <s v="NO"/>
    <s v="N/A"/>
    <s v="Jose Humberto Vergara"/>
    <s v="Profesional universitario"/>
    <s v="3839255"/>
    <s v="josehumberto.vergara@antioquia.gov.co"/>
    <s v="Construcción de Paz"/>
    <s v="Lideres, estudiantes y facilitadores cualificados en la pedagogia y catedra de construccion de cultura de paz y conviviencia, según ley 1732 de 2015"/>
    <s v="Conformación de la Gerencia de Paz y Postconflicto para asumir los retos de esta Etapa en el Departamento de Antioquia"/>
    <m/>
    <s v="Fortalecimiento de la catedra de Paz"/>
    <s v="Pendiente de ingresar proyectos en MGA para diligenciar esta casilla"/>
    <m/>
    <m/>
    <m/>
    <m/>
    <m/>
    <x v="1"/>
    <m/>
    <m/>
    <m/>
    <s v="José Humberto Vergara "/>
    <s v="Tipo C:  Supervisión"/>
    <s v="Técnica,administrativa, contable y/o financiera y juridica"/>
  </r>
  <r>
    <x v="15"/>
    <n v="86101810"/>
    <s v="Desarrollo de acciones ludico formativas para generar en las comunidades beneficiadas una conciencia ciudadana que permita la implementacion de una cultura de paz"/>
    <s v="Febrero"/>
    <s v="9 meses"/>
    <s v="Selección Abreviada - Menor Cuantía"/>
    <s v="Recursos propios"/>
    <n v="100000000"/>
    <n v="100000000"/>
    <s v="NO"/>
    <s v="N/A"/>
    <s v="Jose Humberto Vergara"/>
    <s v="Profesional universitario"/>
    <s v="3839255"/>
    <s v="josehumberto.vergara@antioquia.gov.co"/>
    <s v="Construcción de Paz"/>
    <s v="Lideres, estudiantes y facilitadores cualificados en la pedagogia y catedra de construccion de cultura de paz y convivecia, según ley 1732 de 2015"/>
    <s v="Conformación de la Gerencia de Paz y Postconflicto para asumir los retos de esta Etapa en el Departamento de Antioquia"/>
    <m/>
    <s v="Formacion en Cultura ciudadana"/>
    <s v="Pendiente de ingresar proyectos en MGA para diligenciar esta casilla"/>
    <m/>
    <m/>
    <m/>
    <m/>
    <m/>
    <x v="1"/>
    <m/>
    <m/>
    <m/>
    <s v="José Humberto Vergara "/>
    <s v="Tipo C:  Supervisión"/>
    <s v="Técnica,administrativa, contable y/o financiera y juridica"/>
  </r>
  <r>
    <x v="15"/>
    <n v="80141626"/>
    <s v="Acompañamiento logistico para la visualizacion de la genrencia de paz en los municipios antioqueños"/>
    <s v="Febrero"/>
    <s v="8 meses"/>
    <s v="Mínima Cuantía"/>
    <s v="Recursos propios"/>
    <n v="45000000"/>
    <n v="45000000"/>
    <s v="NO"/>
    <s v="N/A"/>
    <s v="Tatiana Maria Gutierrez Perez"/>
    <s v="Gerente"/>
    <s v="3835432"/>
    <s v="tatiana.gutierrez@antioquia.gov.co"/>
    <s v="Construcción de Paz"/>
    <s v="Modelo de comunicación y difusión para promover las políticas de paz del Departamento de Antioquia, creado y funcional"/>
    <s v="Conformación de la Gerencia de Paz y Postconflicto para asumir los retos de esta Etapa en el Departamento de Antioquia"/>
    <m/>
    <s v="Pauta  radial promocional gerencia de paz "/>
    <s v="Pendiente de ingresar proyectos en MGA para diligenciar esta casilla"/>
    <m/>
    <m/>
    <m/>
    <m/>
    <m/>
    <x v="1"/>
    <m/>
    <m/>
    <m/>
    <s v="Tatiana Maria Gutierrez"/>
    <s v="Tipo C:  Supervisión"/>
    <s v="Técnica,administrativa, contable y/o financiera y juridica"/>
  </r>
  <r>
    <x v="15"/>
    <n v="80141626"/>
    <s v="logistica de enlace con el departamento de comunicaciones para el manejo de redes sociales"/>
    <s v="Febrero"/>
    <s v="10  meses"/>
    <s v="Mínima Cuantía"/>
    <s v="Recursos propios"/>
    <n v="40000000"/>
    <n v="40000000"/>
    <s v="NO"/>
    <s v="N/A"/>
    <s v="Tatiana Maria Gutierrez Perez"/>
    <s v="Gerente"/>
    <s v="3835432"/>
    <s v="tatiana.gutierrez@antioquia.gov.co"/>
    <s v="Construcción de Paz"/>
    <s v="Modelo de comunicación y difusión para promover las políticas de paz del Departamento de Antioquia, creado y funcional"/>
    <s v="Conformación de la Gerencia de Paz y Postconflicto para asumir los retos de esta Etapa en el Departamento de Antioquia"/>
    <m/>
    <s v="Imagen institucional y redes sociales"/>
    <s v="Pendiente de ingresar proyectos en MGA para diligenciar esta casilla"/>
    <m/>
    <m/>
    <m/>
    <m/>
    <m/>
    <x v="1"/>
    <m/>
    <m/>
    <m/>
    <s v="Tatiana Maria Gutierrez"/>
    <s v="Tipo C:  Supervisión"/>
    <s v="Técnica,administrativa, contable y/o financiera y juridica"/>
  </r>
  <r>
    <x v="15"/>
    <n v="80141626"/>
    <s v="Estudios tecnicos para la creacion de un video del proceso de posconflcito en el departemento de Antioquia"/>
    <s v="Febrero"/>
    <s v="6 meses"/>
    <s v="Mínima Cuantía"/>
    <s v="Recursos propios"/>
    <n v="40000000"/>
    <n v="40000000"/>
    <s v="NO"/>
    <s v="N/A"/>
    <s v="Tatiana Maria Gutierrez Perez"/>
    <s v="Gerente"/>
    <s v="3835432"/>
    <s v="tatiana.gutierrez@antioquia.gov.co"/>
    <s v="Construcción de Paz"/>
    <s v="Modelo de comunicación y difusión para promover las políticas de paz del Departamento de Antioquia, creado y funcional"/>
    <s v="Conformación de la Gerencia de Paz y Postconflicto para asumir los retos de esta Etapa en el Departamento de Antioquia"/>
    <m/>
    <s v="Video institucional"/>
    <s v="Pendiente de ingresar proyectos en MGA para diligenciar esta casilla"/>
    <m/>
    <m/>
    <m/>
    <m/>
    <m/>
    <x v="1"/>
    <m/>
    <m/>
    <m/>
    <s v="Tatiana Maria Gutierrez"/>
    <s v="Tipo C:  Supervisión"/>
    <s v="Técnica,administrativa, contable y/o financiera y juridica"/>
  </r>
  <r>
    <x v="15"/>
    <n v="80111623"/>
    <s v=" Operación logistica para el desarrollo de acciones de intervención en las comunidades priorizadas en el posconflcito en el departamento  "/>
    <s v="Febrero"/>
    <s v=" 11 meses"/>
    <s v="Selección Abreviada - Menor Cuantía"/>
    <s v="Recursos propios"/>
    <n v="165000000"/>
    <n v="165000000"/>
    <s v="NO"/>
    <s v="N/A"/>
    <s v="Tatiana Maria Gutierrez Perez"/>
    <s v="Gerente"/>
    <s v="3835432"/>
    <s v="tatiana.gutierrez@antioquia.gov.co"/>
    <s v="Construcción de Paz"/>
    <s v="Modelo de comunicación y difusión para promover las políticas de paz del Departamento de Antioquia, creado y funcional"/>
    <s v="Conformación de la Gerencia de Paz y Postconflicto para asumir los retos de esta Etapa en el Departamento de Antioquia"/>
    <m/>
    <s v="Imagen corporativa"/>
    <s v="Pendiente de ingresar proyectos en MGA para diligenciar esta casilla"/>
    <m/>
    <m/>
    <m/>
    <m/>
    <m/>
    <x v="1"/>
    <m/>
    <m/>
    <m/>
    <s v="Tatiana Maria Gutierrez"/>
    <s v="Tipo C:  Supervisión"/>
    <s v="Técnica,administrativa, contable y/o financiera y juridica"/>
  </r>
  <r>
    <x v="15"/>
    <n v="80141626"/>
    <s v="Investigacion y desarrollo logistico para la elaboracion de un programa regional de televisision"/>
    <s v="Febrero"/>
    <s v="6 meses"/>
    <s v="Mínima Cuantía"/>
    <s v="Recursos propios"/>
    <n v="40000000"/>
    <n v="40000000"/>
    <s v="NO"/>
    <s v="N/A"/>
    <s v="Tatiana Maria Gutierrez Perez"/>
    <s v="Gerente"/>
    <s v="3835432"/>
    <s v="tatiana.gutierrez@antioquia.gov.co"/>
    <s v="Construcción de Paz"/>
    <s v="Modelo de comunicación y difusión para promover las políticas de paz del Departamento de Antioquia, creado y funcional"/>
    <s v="Conformación de la Gerencia de Paz y Postconflicto para asumir los retos de esta Etapa en el Departamento de Antioquia"/>
    <m/>
    <s v="Programa regional de television"/>
    <s v="Pendiente de ingresar proyectos en MGA para diligenciar esta casilla"/>
    <m/>
    <m/>
    <m/>
    <m/>
    <m/>
    <x v="1"/>
    <m/>
    <m/>
    <m/>
    <s v="Tatiana Maria Gutierrez"/>
    <s v="Tipo C:  Supervisión"/>
    <s v="Técnica,administrativa, contable y/o financiera y juridica"/>
  </r>
  <r>
    <x v="15"/>
    <n v="80141626"/>
    <s v=" Investigación y desarroll de accionmes para la organización de programas radiales para la paz"/>
    <s v="MAYO"/>
    <s v="8 meses"/>
    <s v="Mínima Cuantía"/>
    <s v="Recursos propios"/>
    <n v="40000000"/>
    <n v="40000000"/>
    <s v="NO"/>
    <s v="N/A"/>
    <s v="Tatiana Maria Gutierrez Perez"/>
    <s v="Gerente"/>
    <s v="3835432"/>
    <s v="tatiana.gutierrez@antioquia.gov.co"/>
    <s v="Construcción de Paz"/>
    <s v="Modelo de comunicación y difusión para promover las políticas de paz del Departamento de Antioquia, creado y funcional"/>
    <s v="Conformación de la Gerencia de Paz y Postconflicto para asumir los retos de esta Etapa en el Departamento de Antioquia"/>
    <m/>
    <s v=" Programas radiales para la paz"/>
    <s v="Pendiente de ingresar proyectos en MGA para diligenciar esta casilla"/>
    <m/>
    <m/>
    <m/>
    <m/>
    <m/>
    <x v="1"/>
    <m/>
    <m/>
    <m/>
    <s v="Tatiana Maria Gutierrez"/>
    <s v="Tipo C:  Supervisión"/>
    <s v="Técnica,administrativa, contable y/o financiera y juridica"/>
  </r>
  <r>
    <x v="15"/>
    <n v="931315503"/>
    <s v=" Desarrollo de aciones para la implementacion de la mesas de trabajo interdepartamental y ejecucion de actividades de fortalecimiento institucional en el posconflcito"/>
    <s v="Febrero"/>
    <s v="6 meses"/>
    <s v="Mínima Cuantía"/>
    <s v="Recursos propios"/>
    <n v="67000000"/>
    <n v="67000000"/>
    <s v="NO"/>
    <s v="N/A"/>
    <s v="Jose Humberto Vergara"/>
    <s v="Profesional Universitario"/>
    <s v="3839255"/>
    <s v="josehumberto.vergara@antioquia.gov.co"/>
    <s v="Construcción de Paz"/>
    <s v="Procesos y procedimientos   desarrollados de paz y posconflicto a nivel de fronteras del Departamento de Antioquia, "/>
    <s v="Conformación de la Gerencia de Paz y Postconflicto para asumir los retos de esta Etapa en el Departamento de Antioquia"/>
    <m/>
    <s v="mesas de trabajo interdepartamentales, Actividades de fortalecimiento institucional"/>
    <s v="Pendiente de ingresar proyectos en MGA para diligenciar esta casilla"/>
    <m/>
    <m/>
    <m/>
    <m/>
    <m/>
    <x v="1"/>
    <m/>
    <m/>
    <m/>
    <s v="José Humberto Vergara "/>
    <s v="Tipo C:  Supervisión"/>
    <s v="Técnica,administrativa, contable y/o financiera y juridica"/>
  </r>
  <r>
    <x v="15"/>
    <n v="92111502"/>
    <s v="Desarrollo de acciones logisticas para la creacion y organización de los Consejos municipales de paz y posconflicto en el departamento de antioquia"/>
    <s v="Febrero"/>
    <s v="9 meses"/>
    <s v="Mínima Cuantía"/>
    <s v="Recursos propios"/>
    <n v="50000000"/>
    <n v="50000000"/>
    <s v="NO"/>
    <s v="N/A"/>
    <s v="Jose Humberto Vergara"/>
    <s v="Profesional Universitario"/>
    <s v="3839255"/>
    <s v="josehumberto.vergara@antioquia.gov.co"/>
    <s v="Construcción de Paz"/>
    <s v="Consejos comunitarios municipales de paz y posconflicto creados y funcionando"/>
    <s v="Creación, organización, formación y difusión de los Nodos Sistemáticos generadores de acciones de paz en el territorio, fortaleciendo los procesos de formación en procesos de paz y convivencia a través de los Promotores de Paz y D.D. H.H."/>
    <m/>
    <s v="Creacion y organización de los Consejos comunitarios de paz y posconflicto"/>
    <m/>
    <m/>
    <m/>
    <m/>
    <m/>
    <m/>
    <x v="1"/>
    <m/>
    <m/>
    <m/>
    <s v="José Humberto Vergara "/>
    <s v="Tipo C:  Supervisión"/>
    <s v="Técnica,administrativa, contable y/o financiera y juridica"/>
  </r>
  <r>
    <x v="15"/>
    <n v="92111502"/>
    <s v="Acompañamiento a las comunidades antioqueñas para la creacion y organización de las mesas subregionales de paz y posconflicto"/>
    <s v="Febrero"/>
    <s v="9 meses"/>
    <s v="Mínima Cuantía"/>
    <s v="Recursos propios"/>
    <n v="50000000"/>
    <n v="50000000"/>
    <s v="NO"/>
    <s v="N/A"/>
    <s v="Jose Humberto Vergara"/>
    <s v="Profesional Universitario"/>
    <s v="3839255"/>
    <s v="josehumberto.vergara@antioquia.gov.co"/>
    <s v="Construcción de Paz"/>
    <s v="Mesas subregionales de paz y posconflicto creadas y funcionando"/>
    <s v="Creación, organización, formación y difusión de los Nodos Sistemáticos generadores de acciones de paz en el territorio, fortaleciendo los procesos de formación en procesos de paz y convivencia a través de los Promotores de Paz y D.D. H.H."/>
    <m/>
    <s v="Creacion y organización de las mesas subregionales de paz y posconflicto"/>
    <m/>
    <m/>
    <m/>
    <m/>
    <m/>
    <m/>
    <x v="1"/>
    <m/>
    <m/>
    <m/>
    <s v="José Humberto Vergara "/>
    <s v="Tipo C:  Supervisión"/>
    <s v="Técnica,administrativa, contable y/o financiera y juridica"/>
  </r>
  <r>
    <x v="15"/>
    <n v="92111502"/>
    <s v="Desarrollo logistico para la Implementación del Concejo Departamental de Paz"/>
    <s v="Febrero"/>
    <s v="8 meses"/>
    <s v="Mínima Cuantía"/>
    <s v="Recursos propios"/>
    <n v="50000000"/>
    <n v="50000000"/>
    <s v="NO"/>
    <s v="N/A"/>
    <s v="Tatiana Maria Gutierrez Perez"/>
    <s v="Gerente"/>
    <s v="3835432"/>
    <s v="tatiana.gutierrez@antioquia.gov.co"/>
    <s v="Construcción de Paz"/>
    <s v="Consejo departamental de Paz"/>
    <s v="Creación, organización, formación y difusión de los Nodos Sistemáticos generadores de acciones de paz en el territorio, fortaleciendo los procesos de formación en procesos de paz y convivencia a través de los Promotores de Paz y D.D. H.H."/>
    <m/>
    <s v="Implementación del Concejo deptal de Paz"/>
    <s v="Pendiente de ingresar proyectos en MGA para diligenciar esta casilla"/>
    <m/>
    <m/>
    <m/>
    <m/>
    <m/>
    <x v="1"/>
    <m/>
    <m/>
    <m/>
    <s v="Tatiana Maria Gutierrez"/>
    <s v="Tipo C:  Supervisión"/>
    <s v="Técnica,administrativa, contable y/o financiera y juridica"/>
  </r>
  <r>
    <x v="15"/>
    <n v="92111502"/>
    <s v=" Desarrollo de acciones de acompañamiento, organización logistica, promocion y sensibilizacion del proceso de construccion de paz en el departamento de antioquia"/>
    <s v="MAYO"/>
    <s v="7 meses"/>
    <s v="Selección Abreviada - Menor Cuantía"/>
    <s v="Recursos propios"/>
    <n v="400000000"/>
    <n v="400000000"/>
    <s v="NO"/>
    <s v="N/A"/>
    <s v="Tatiana Maria Gutierrez Perez"/>
    <s v="Gerente"/>
    <s v="3835432"/>
    <s v="tatiana.gutierrez@antioquia.gov.co"/>
    <s v="Antioquia en paz"/>
    <s v="Agenda de paz y posconflcito concertada y articulada con los proyectos visionarios del plan de desarrollo departamental"/>
    <s v="Construccion agenda de paz"/>
    <m/>
    <s v="Promocion y sensibilizacion del proceso de construccion de paz"/>
    <s v="Pendiente de ingresar proyectos en MGA para diligenciar esta casilla"/>
    <m/>
    <m/>
    <m/>
    <m/>
    <m/>
    <x v="1"/>
    <m/>
    <m/>
    <m/>
    <s v="Tatiana Maria Gutierrez"/>
    <s v="Tipo C:  Supervisión"/>
    <s v="Técnica,administrativa, contable y/o financiera y juridica"/>
  </r>
  <r>
    <x v="15"/>
    <n v="92112003"/>
    <s v="Creacion de plan de atencion psicosocial, Procesos de acompañamiento psicosocial a las comunidades receptoras, convenio de atencion con entidades de salud del departamento"/>
    <s v="Febrero"/>
    <s v="11 meses"/>
    <s v="Selección Abreviada - Menor Cuantía"/>
    <s v="Recursos propios"/>
    <n v="90000000"/>
    <n v="90000000"/>
    <s v="NO"/>
    <s v="N/A"/>
    <s v="Tatiana Maria Gutierrez Perez"/>
    <s v="Gerente"/>
    <s v="3835433"/>
    <s v="tatiana.gutierrez@antioquia.gov.co"/>
    <s v="Trabajo decente y desarrollo económico local para la Paz"/>
    <s v="Personas involucradas en el conflicto atendidas en proyectos de acompañamiento psicosocial, prevención de salud mental, para la recuperación emocional"/>
    <s v="Atención y formacion para el desarrollo de las comunidades involucradas en el posconflicto"/>
    <m/>
    <s v="Creacion de plan de atencion psicosocial, Procesos de acompañamiento psicosocial a las comunidades receptoras, convenio de atencion con entidades de salud del departamento"/>
    <s v="Pendiente de ingresar proyectos en MGA para diligenciar esta casilla"/>
    <m/>
    <m/>
    <m/>
    <m/>
    <m/>
    <x v="1"/>
    <m/>
    <m/>
    <m/>
    <s v="Juan Guillermo Pardo"/>
    <s v="Tipo C:  Supervisión"/>
    <s v="Técnica,administrativa, contable y/o financiera y juridica"/>
  </r>
  <r>
    <x v="15"/>
    <n v="92112003"/>
    <s v="Caracterizacion de las personas desmovilizadas, vinculacion de personas desmovilizadasa los consejos municipales de paz, acompañamiento para la formacion en pedagogia para la paz, convenios para la reintegracion de desmovilizados a la vida social, convenio con entidades para combatir el analfabetismo,"/>
    <s v="Febrero"/>
    <s v="11 meses"/>
    <s v="Selección Abreviada - Menor Cuantía"/>
    <s v="Recursos propios"/>
    <n v="80000000"/>
    <n v="80000000"/>
    <s v="NO"/>
    <s v="N/A"/>
    <s v="Tatiana Maria Gutierrez Perez"/>
    <s v="Gerente"/>
    <s v="3835434"/>
    <s v="tatiana.gutierrez@antioquia.gov.co"/>
    <s v="Trabajo decente y desarrollo económico local para la Paz"/>
    <s v="Desmovilizados atendidos en proyectos de acompañamiento de reintegracion que facilite opciones de adaptación a la vida civil"/>
    <s v="Atención y formacion para el desarrollo de las comunidades involucradas en el posconflicto"/>
    <m/>
    <s v="Caracterizacion de las personas desmovilizadas, vinculacion de personas desmovilizadasa los consejos municipales de paz, acompañamiento para la formacion en pedagogia para la paz, convenios para la reintegracion de desmovilizados a la vida social, convenio con entidades para combatir el analfabetismo,"/>
    <s v="Pendiente de ingresar proyectos en MGA para diligenciar esta casilla"/>
    <m/>
    <m/>
    <m/>
    <m/>
    <m/>
    <x v="1"/>
    <m/>
    <m/>
    <m/>
    <s v="Juan Guillermo Pardo"/>
    <s v="Tipo C:  Supervisión"/>
    <s v="Técnica,administrativa, contable y/o financiera y juridica"/>
  </r>
  <r>
    <x v="15"/>
    <n v="92111502"/>
    <s v="Convenio interinstitucional para la formacion en derechos humanos y derecho internacional humanitario,formacion de lideres veedores en procesos de desmovilizaciony reincorporacion a la vida civil"/>
    <s v="MARZO  "/>
    <s v="8 meses"/>
    <s v="Selección Abreviada - Menor Cuantía"/>
    <s v="Recursos propios"/>
    <n v="90000000"/>
    <n v="90000000"/>
    <s v="NO"/>
    <s v="N/A"/>
    <s v="Jose Humberto Vergara"/>
    <s v="Profesional Universitario"/>
    <s v="3839255"/>
    <s v="josehumberto.vergara@antioquia.gov.co"/>
    <s v="Trabajo decente y desarrollo económico local para la Paz"/>
    <s v="Personal de las fuerzas armadas, reservas y veteranos; policía; agencias estatales y entidades gubernamentales capacitadas con enfoque poblacional, en derechos humanos y transparencia en el posconflicto"/>
    <s v="Atención y formacion para el desarrollo de las comunidades involucradas en el posconflicto"/>
    <m/>
    <s v="Convenio interinstitucional para la formacion en derechos humanos y derecho internacional humanitario,formacion de lideres veedores en procesos de desmovilizaciony reincorporacion a la vida civil"/>
    <s v="Pendiente de ingresar proyectos en MGA para diligenciar esta casilla"/>
    <m/>
    <m/>
    <m/>
    <m/>
    <m/>
    <x v="1"/>
    <m/>
    <m/>
    <m/>
    <s v="José Humberto Vergara "/>
    <s v="Tipo C:  Supervisión"/>
    <s v="Técnica,administrativa, contable y/o financiera y juridica"/>
  </r>
  <r>
    <x v="15"/>
    <n v="80111504"/>
    <s v="Acmpañamiento para la creacion de proyectos productivos ligados a los proyectos visionarios del plan de desarrollo de la Gobernacion de Antioquia, convenios interinstitucionales para generar empleos dignos"/>
    <s v="MARZO  "/>
    <s v="8 meses"/>
    <s v="Selección Abreviada - Menor Cuantía"/>
    <s v="Recursos propios"/>
    <n v="90000000"/>
    <n v="90000000"/>
    <s v="NO"/>
    <s v="N/A"/>
    <s v="Jose Humberto Vergara"/>
    <s v="Profesional Universitario"/>
    <s v="3839255"/>
    <s v="josehumberto.vergara@antioquia.gov.co"/>
    <s v="Trabajo decente y desarrollo económico local para la Paz"/>
    <s v="Empleos dignos generados en las zonas priorizadas afectadas por el conflicto en el territorio antioqueño"/>
    <s v="Atención y formacion para el desarrollo de las comunidades involucradas en el posconflicto"/>
    <m/>
    <s v="Desarrollo de proyectos productivos ligados a los proyectos visionarios del plan de desarrollo de la Gobernacion de Antioquia, convenios interinstitucionales para generar empleos dignos"/>
    <s v="Pendiente de ingresar proyectos en MGA para diligenciar esta casilla"/>
    <m/>
    <m/>
    <m/>
    <m/>
    <m/>
    <x v="1"/>
    <m/>
    <m/>
    <m/>
    <s v="José Humberto Vergara "/>
    <s v="Tipo C:  Supervisión"/>
    <s v="Técnica,administrativa, contable y/o financiera y juridica"/>
  </r>
  <r>
    <x v="15"/>
    <n v="86000000"/>
    <s v="Convenios con instituciones de educacion superior para la formacion laboral en artes, oficios y tecnicas."/>
    <s v="JUNIO  "/>
    <s v="7 meses"/>
    <s v="Selección Abreviada - Menor Cuantía"/>
    <s v="Recursos propios"/>
    <n v="80000000"/>
    <n v="80000000"/>
    <s v="NO"/>
    <s v="N/A"/>
    <s v="Juan David Hurtado"/>
    <s v="Profesional Universitario"/>
    <s v="3839397"/>
    <s v="juan.hurtado@antioquia.gov.co"/>
    <s v="Trabajo decente y desarrollo económico local para la Paz"/>
    <s v="Personas formadas y capacitadas, con titulación en artes y/u oficios, de las zonas priorizadas afectadas por el conflicto en el territorio antioqueño."/>
    <s v="Atención y formacion para el desarrollo de las comunidades involucradas en el posconflicto"/>
    <m/>
    <s v="Convenios con instituciones de educacion superior para la formacion laboral en artes, oficios y tecnicas."/>
    <s v="Pendiente de ingresar proyectos en MGA para diligenciar esta casilla"/>
    <m/>
    <m/>
    <m/>
    <m/>
    <m/>
    <x v="1"/>
    <m/>
    <m/>
    <m/>
    <s v="Juan David Hurtado"/>
    <s v="Tipo C:  Supervisión"/>
    <s v="Técnica,administrativa, contable y/o financiera y juridica"/>
  </r>
  <r>
    <x v="16"/>
    <n v="86131504"/>
    <s v="Contrato  interadministrativo  de mandato para la promoción, creación, elaboración desarrollo y conceptualización de las campañas, estrategias y necesidades comunicacionales de la Gobernación de Antioquia."/>
    <s v="Febrero"/>
    <s v="10 meses y quince días."/>
    <s v="Contratación Directa - Contratos Interadministrativos"/>
    <s v="Recursos propios"/>
    <n v="1500000000"/>
    <n v="0"/>
    <s v="NO"/>
    <m/>
    <s v="Camila Alexandra Zapata Zuluaga"/>
    <s v="Profesional Univeritario"/>
    <s v="3839275"/>
    <s v="camila.zapata@antioquia.gov.co"/>
    <s v="Fortalecimiento de las instancias, mecanismos y espacios de participación ciudadana"/>
    <s v="Capitulos de participación ciudadana transmitidos por el canal regional. - Rendiciones de cuentas realizadas por la administración departamental."/>
    <s v="Protección del derecho a la información en todo el Departamento, Antioquia, Occidente "/>
    <s v="160006001/001"/>
    <s v="Programas audiovisuales realizados y emitidos"/>
    <s v="Comunicación"/>
    <m/>
    <m/>
    <m/>
    <m/>
    <m/>
    <x v="1"/>
    <m/>
    <m/>
    <m/>
    <s v="JUAN CAMILO MADERA"/>
    <s v="Tipo C:  Supervisión"/>
    <s v="Técnica, Administrativa, Financiera, Jurídica y contable."/>
  </r>
  <r>
    <x v="16"/>
    <n v="80141607"/>
    <s v="Prestación de servicios de un operador logístico para la organización, administración, ejecución y demás acciones logísticas necesarias para la realización de los eventos programadas por la Gobernación de Antioquia . "/>
    <s v="Febrero"/>
    <s v="10 meses y quince dias."/>
    <s v="Contratación Directa - Prestación de Servicios y de Apoyo a la Gestión Persona Jurídica"/>
    <s v="Recursos propios"/>
    <n v="1000000000"/>
    <n v="0"/>
    <s v="NO"/>
    <m/>
    <s v="Camila Alexandra Zapata Zuluaga"/>
    <s v="Profesional Univeritario"/>
    <s v="3839275"/>
    <s v="camila.zapata@antioquia.gov.co"/>
    <m/>
    <s v="Grado de acciones institucionales comunicadas a la sociedad Antioqueña a través de los canales diponibles- Porcentaje de servidores públicos con acceso a los canales propios de la administración departamental (intranet, emisora, boletín, períodico e impresos)."/>
    <s v="Fortalecimiento de las relaciones Institucionales y sociales en el Departamento de Antioquia. "/>
    <s v="160005001/001"/>
    <s v="Estrategias de comunicación implementdas "/>
    <s v="Comunicación y logística"/>
    <m/>
    <m/>
    <m/>
    <m/>
    <m/>
    <x v="1"/>
    <m/>
    <m/>
    <m/>
    <s v="JUAN CAMILO MADERA- INES ELVIRA ARANGO"/>
    <s v="Tipo B2: Supervisión Colegiada"/>
    <s v="Técnica, Administrativa, Financiera, Jurídica y contable."/>
  </r>
  <r>
    <x v="16"/>
    <n v="80111701"/>
    <s v="Prestación de servicios profesionales como comunicacador social para fortalecer la Oficina de Comunicaciones en todas las actividades y procedimientos relacionados con la imagen instiucional y la comunicación pública."/>
    <s v="Febrero"/>
    <s v="10 meses "/>
    <s v="Contratación Directa - Prestación de Servicios y de Apoyo a la Gestión Persona Natural"/>
    <s v="Recursos propios"/>
    <n v="36864000"/>
    <n v="0"/>
    <s v="NO"/>
    <s v="N/A"/>
    <s v="Camila Alexandra Zapata Zuluaga"/>
    <s v="Profesional Univeritario"/>
    <s v="3839275"/>
    <s v="camila.zapata@antioquia.gov.co"/>
    <m/>
    <m/>
    <m/>
    <m/>
    <m/>
    <m/>
    <m/>
    <m/>
    <m/>
    <m/>
    <m/>
    <x v="1"/>
    <m/>
    <m/>
    <m/>
    <s v="JORGE HUBERTO MORENO"/>
    <s v="Tipo C:  Supervisión"/>
    <s v="Tecnica, Administrativa, Financiera, Jurídica y contable."/>
  </r>
  <r>
    <x v="16"/>
    <n v="80111701"/>
    <s v="Designar estudiantes de las universidades privadas para la realización de la práctica académica, con el fin de brindar apoyo a la gestión del Departamento de Antioquia y sus regiones durante el primer semetre 2017"/>
    <s v="Febrero"/>
    <s v="10 meses "/>
    <s v="Contratación directa"/>
    <s v="Recursos propios"/>
    <n v="22131520"/>
    <n v="0"/>
    <s v="NO"/>
    <s v="N/A"/>
    <s v="Camila Alexandra Zapata Zuluaga"/>
    <s v="Profesional Univeritario"/>
    <s v="3839275"/>
    <s v="camila.zapata@antioquia.gov.co"/>
    <m/>
    <m/>
    <m/>
    <m/>
    <m/>
    <m/>
    <m/>
    <m/>
    <m/>
    <m/>
    <m/>
    <x v="1"/>
    <m/>
    <m/>
    <m/>
    <s v="ELIANA PULGARÍN"/>
    <m/>
    <s v="N/A"/>
  </r>
  <r>
    <x v="16"/>
    <n v="5601500"/>
    <s v="ADQUISICIÓN DE BIENES MUEBLES (GENÉRICOS) Y ENSERES"/>
    <s v="Febrero"/>
    <s v="3 meses "/>
    <s v="Selección Abreviada - Subasta Inversa"/>
    <s v="Recursos propios"/>
    <n v="42100000"/>
    <n v="0"/>
    <s v="NO"/>
    <s v="N/A"/>
    <s v="Camila Alexandra Zapata Zuluaga"/>
    <s v="Profesional Univeritario"/>
    <s v="3839275"/>
    <s v="camila.zapata@antioquia.gov.co"/>
    <m/>
    <m/>
    <m/>
    <m/>
    <m/>
    <m/>
    <m/>
    <m/>
    <m/>
    <m/>
    <m/>
    <x v="1"/>
    <m/>
    <m/>
    <m/>
    <s v="NATALIA LÓPEZ ISAZA"/>
    <m/>
    <s v="N/A"/>
  </r>
  <r>
    <x v="16"/>
    <n v="43231500"/>
    <s v="PROGRAMAS DE CAPACITACIÓN, SOFTWARE, HARDWARE"/>
    <s v="Febrero"/>
    <s v="10 meses "/>
    <s v="Selección Abreviada - Subasta Inversa"/>
    <s v="Recursos propios"/>
    <n v="90800000"/>
    <n v="0"/>
    <s v="NO"/>
    <s v="N/A"/>
    <s v="Camila Alexandra Zapata Zuluaga"/>
    <s v="Profesional Univeritario"/>
    <s v="3839275"/>
    <s v="camila.zapata@antioquia.gov.co"/>
    <m/>
    <m/>
    <m/>
    <m/>
    <m/>
    <m/>
    <m/>
    <m/>
    <m/>
    <m/>
    <m/>
    <x v="1"/>
    <m/>
    <m/>
    <m/>
    <s v="NATALIA LÓPEZ ISAZA"/>
    <m/>
    <s v="N/A"/>
  </r>
  <r>
    <x v="16"/>
    <n v="80141630"/>
    <s v="IMPRESOS Y PUBLICACIONES"/>
    <s v="Febrero"/>
    <s v="11 meses "/>
    <s v="Contratación directa"/>
    <s v="Recursos propios"/>
    <n v="20000000"/>
    <n v="0"/>
    <s v="NO"/>
    <s v="N/A"/>
    <s v="Camila Alexandra Zapata Zuluaga"/>
    <s v="Profesional Univeritario"/>
    <s v="3839275"/>
    <s v="camila.zapata@antioquia.gov.co"/>
    <m/>
    <m/>
    <m/>
    <m/>
    <m/>
    <m/>
    <m/>
    <m/>
    <m/>
    <m/>
    <m/>
    <x v="1"/>
    <m/>
    <m/>
    <m/>
    <s v="JUAN CAMILO MADERA"/>
    <m/>
    <s v="N/A"/>
  </r>
  <r>
    <x v="16"/>
    <n v="41112512"/>
    <s v="INSUMOS TECNOLÓGICOS "/>
    <s v="Febrero"/>
    <s v="3 meses "/>
    <s v="Selección Abreviada - Subasta Inversa"/>
    <s v="Recursos propios"/>
    <n v="149600000"/>
    <m/>
    <s v="NO"/>
    <s v="N/A"/>
    <s v="Camila Alexandra Zapata Zuluaga"/>
    <s v="Profesional Univeritario"/>
    <s v="3839275"/>
    <s v="camila.zapata@antioquia.gov.co"/>
    <m/>
    <m/>
    <m/>
    <m/>
    <m/>
    <m/>
    <m/>
    <m/>
    <m/>
    <m/>
    <m/>
    <x v="1"/>
    <m/>
    <m/>
    <m/>
    <s v="NATALIA LÓPEZ ISAZA"/>
    <m/>
    <s v="N/A"/>
  </r>
  <r>
    <x v="17"/>
    <s v="801117001_x000a_"/>
    <s v="servicios de contratacion de personal"/>
    <s v="ENERO  "/>
    <s v="3 meses"/>
    <s v="Contratación Directa - Prestación de Servicios y de Apoyo a la Gestión Persona Natural"/>
    <s v="Recursos propios"/>
    <n v="43483236"/>
    <n v="43483236"/>
    <s v="NO"/>
    <s v="N/A"/>
    <s v="Juliana Palacio - Jorge Gallego"/>
    <s v="Profesional Universitario"/>
    <s v="_x000a_3839532_x000a_3839277"/>
    <s v="_x000a_juliana.palacio@antioquia.gov.co_x000a_jorge.gallego@antioquia.gov.co"/>
    <m/>
    <m/>
    <m/>
    <m/>
    <m/>
    <m/>
    <s v="2017SP110001"/>
    <n v="15863"/>
    <d v="2016-12-28T00:00:00"/>
    <s v="NA"/>
    <s v="2017SP110001"/>
    <x v="2"/>
    <s v="JORGE ELEICER VARGAS GARAY"/>
    <s v="En ejecución"/>
    <m/>
    <s v="Alejandro Melo"/>
    <s v="Tipo C:  Supervisión"/>
    <s v="Tecnica, Administrativa, Financiera."/>
  </r>
  <r>
    <x v="17"/>
    <s v="801117001_x000a_"/>
    <s v="servicios de contratacion de personal"/>
    <s v="ENERO  "/>
    <s v="3 meses"/>
    <s v="Contratación Directa - Prestación de Servicios y de Apoyo a la Gestión Persona Natural"/>
    <s v="Recursos propios"/>
    <n v="43483236"/>
    <n v="43483236"/>
    <s v="NO"/>
    <s v="N/A"/>
    <s v="Juliana Palacio - Jorge Gallego"/>
    <s v="Profesional Universitario"/>
    <s v="_x000a_3839532_x000a_3839277"/>
    <s v="_x000a_juliana.palacio@antioquia.gov.co_x000a_jorge.gallego@antioquia.gov.co"/>
    <m/>
    <m/>
    <m/>
    <m/>
    <m/>
    <m/>
    <s v="2017SP110002"/>
    <n v="15864"/>
    <d v="2016-12-28T00:00:00"/>
    <s v="NA"/>
    <s v="2017SP110002"/>
    <x v="2"/>
    <s v="JOSE ORLANDO SOTO GIRALDO"/>
    <s v="En ejecución"/>
    <m/>
    <s v="Alejandro Melo"/>
    <s v="Tipo C:  Supervisión"/>
    <s v="Tecnica, Administrativa, Financiera."/>
  </r>
  <r>
    <x v="17"/>
    <n v="781818002"/>
    <s v="Servicios de mantenimiento o reparaciones de aeronaves"/>
    <s v="ENERO  "/>
    <s v="3 meses"/>
    <s v="Selección Abreviada - Menor Cuantía"/>
    <s v="Recursos propios"/>
    <n v="223000000"/>
    <n v="223000000"/>
    <s v="SI"/>
    <s v="Aprobadas"/>
    <s v="Juliana Palacio - Jorge Gallego"/>
    <s v="Profesional Universitario"/>
    <s v="_x000a_3839532_x000a_3839277"/>
    <s v="_x000a_juliana.palacio@antioquia.gov.co_x000a_jorge.gallego@antioquia.gov.co"/>
    <m/>
    <m/>
    <m/>
    <m/>
    <m/>
    <m/>
    <s v="SAMC-5363-2016"/>
    <n v="15865"/>
    <d v="2016-04-26T00:00:00"/>
    <s v="S2016060051998"/>
    <n v="4600005330"/>
    <x v="2"/>
    <s v="HELCENTRO SAS"/>
    <s v="En ejecución"/>
    <m/>
    <s v="Alejandro Melo"/>
    <s v="Tipo C:  Supervisión"/>
    <s v="Tecnica, Administrativa, Financiera."/>
  </r>
  <r>
    <x v="17"/>
    <n v="78111501"/>
    <s v="Servicios de helicópteros"/>
    <s v="ENERO  "/>
    <s v="11 meses y 10 días"/>
    <s v="Mínima Cuantía"/>
    <s v="Recursos propios"/>
    <n v="72000000"/>
    <n v="72000000"/>
    <s v="NO"/>
    <s v="N/A"/>
    <s v="Juliana Palacio - Jorge Gallego"/>
    <s v="Profesional Universitario"/>
    <s v="_x000a_3839532_x000a_3839278"/>
    <s v="_x000a_juliana.palacio@antioquia.gov.co_x000a_jorge.gallego@antioquia.gov.co"/>
    <m/>
    <m/>
    <m/>
    <m/>
    <m/>
    <m/>
    <m/>
    <m/>
    <m/>
    <m/>
    <m/>
    <x v="1"/>
    <m/>
    <m/>
    <m/>
    <s v="Alejandro Melo"/>
    <s v="Tipo C:  Supervisión"/>
    <s v="Tecnica, Administrativa, Financiera."/>
  </r>
  <r>
    <x v="17"/>
    <n v="15101504"/>
    <s v="Combustible de aviación"/>
    <s v="ENERO  "/>
    <s v="4 meses"/>
    <s v="Contratación Directa - Prestación de Servicios y de Apoyo a la Gestión Persona Jurídica"/>
    <s v="Recursos propios"/>
    <n v="87203290"/>
    <n v="87203290"/>
    <s v="SI"/>
    <s v="Aprobadas"/>
    <s v="Juliana Palacio - Jorge Gallego"/>
    <s v="Profesional Universitario"/>
    <s v="_x000a_3839532_x000a_3839279"/>
    <s v="_x000a_juliana.palacio@antioquia.gov.co_x000a_jorge.gallego@antioquia.gov.co"/>
    <m/>
    <m/>
    <m/>
    <m/>
    <m/>
    <m/>
    <m/>
    <m/>
    <m/>
    <m/>
    <m/>
    <x v="1"/>
    <m/>
    <m/>
    <m/>
    <s v="Carlos Guerra"/>
    <s v="Tipo C:  Supervisión"/>
    <s v="Tecnica, Administrativa, Financiera."/>
  </r>
  <r>
    <x v="17"/>
    <s v="801117001_x000a_"/>
    <s v="servicios de contratacion de personal"/>
    <s v="ENERO  "/>
    <s v="11 meses y 25 días"/>
    <s v="Contratación Directa - Prestación de Servicios y de Apoyo a la Gestión Persona Natural"/>
    <s v="Recursos propios"/>
    <n v="31000000"/>
    <n v="31000000"/>
    <s v="NO"/>
    <s v="N/A"/>
    <s v="Juliana Palacio - Jorge Gallego"/>
    <s v="Profesional Universitario"/>
    <s v="_x000a_3839532_x000a_3839277"/>
    <s v="_x000a_juliana.palacio@antioquia.gov.co_x000a_jorge.gallego@antioquia.gov.co"/>
    <m/>
    <m/>
    <m/>
    <m/>
    <m/>
    <m/>
    <m/>
    <m/>
    <m/>
    <m/>
    <m/>
    <x v="1"/>
    <m/>
    <m/>
    <m/>
    <s v="Carlos Guerra"/>
    <s v="Tipo C:  Supervisión"/>
    <s v="Tecnica, Administrativa, Financiera."/>
  </r>
  <r>
    <x v="17"/>
    <n v="90121502"/>
    <s v="Agencias de viajes"/>
    <s v="Febrero"/>
    <s v="11 meses"/>
    <s v="Contratación Directa - Contratos Interadministrativos"/>
    <s v="Recursos propios"/>
    <n v="150000000"/>
    <n v="150000000"/>
    <s v="NO"/>
    <s v="N/A"/>
    <s v="Juliana Palacio - Jorge Gallego"/>
    <s v="Profesional Universitario"/>
    <s v="_x000a_3839532_x000a_3839278"/>
    <s v="_x000a_juliana.palacio@antioquia.gov.co_x000a_jorge.gallego@antioquia.gov.co"/>
    <m/>
    <m/>
    <m/>
    <m/>
    <m/>
    <m/>
    <m/>
    <m/>
    <m/>
    <m/>
    <m/>
    <x v="1"/>
    <m/>
    <m/>
    <m/>
    <s v="Wilson Duque"/>
    <s v="Tipo C:  Supervisión"/>
    <s v="Tecnica, Administrativa, Financiera."/>
  </r>
  <r>
    <x v="18"/>
    <n v="72154110"/>
    <s v="Realizar el mantenimiento preventivo, correctivo, calibración de equipos y suministro de repuestos para los equipos de la cadena de frío de la SSSA"/>
    <s v="ENERO  "/>
    <s v="9 meses"/>
    <s v="Mínima Cuantía"/>
    <s v="Recursos propios"/>
    <n v="53001910"/>
    <n v="53001910"/>
    <s v="NO"/>
    <s v="NO"/>
    <s v="Maria del Rosario Manrique Alzate "/>
    <s v="Profesional"/>
    <n v="3839713"/>
    <s v="rosario.manrique@antioquia.gov.co"/>
    <m/>
    <m/>
    <m/>
    <m/>
    <m/>
    <m/>
    <m/>
    <m/>
    <m/>
    <m/>
    <m/>
    <x v="1"/>
    <m/>
    <m/>
    <m/>
    <s v="Blana Isabel Restrepo"/>
    <s v="C"/>
    <s v="Tecnica, Administrativa, Financiera."/>
  </r>
  <r>
    <x v="18"/>
    <n v="82101504"/>
    <s v="Prestar los servicios de publicaciones en prensa para dar cumplimiento a los requerimientos de ley"/>
    <s v="ENERO  "/>
    <s v="9 meses"/>
    <s v="Selección Abreviada - Menor Cuantía"/>
    <s v="Recursos propios"/>
    <n v="39312000"/>
    <n v="39312000"/>
    <s v="NO"/>
    <s v="NO"/>
    <s v="Maria del Rosario Manrique Alzate "/>
    <s v="Profesional"/>
    <n v="3839713"/>
    <s v="rosario.manrique@antioquia.gov.co"/>
    <m/>
    <m/>
    <m/>
    <m/>
    <m/>
    <m/>
    <m/>
    <m/>
    <m/>
    <m/>
    <m/>
    <x v="1"/>
    <m/>
    <m/>
    <m/>
    <s v="MarÍa del Rosario Manrrique"/>
    <s v="C"/>
    <s v="Tecnica, Administrativa, Financiera."/>
  </r>
  <r>
    <x v="18"/>
    <n v="44120000"/>
    <s v="Suministro y distribucion de elementos de papeleria y utilies de oficina"/>
    <s v="ENERO  "/>
    <s v="9 meses"/>
    <s v="Selección Abreviada - Menor Cuantía"/>
    <s v="Recursos propios"/>
    <n v="170000000"/>
    <n v="170000000"/>
    <s v="NO"/>
    <s v="NO"/>
    <s v="Maria del Rosario Manrique Alzate "/>
    <s v="Profesional"/>
    <n v="3839713"/>
    <s v="rosario.manrique@antioquia.gov.co"/>
    <m/>
    <m/>
    <m/>
    <m/>
    <m/>
    <m/>
    <m/>
    <m/>
    <m/>
    <m/>
    <m/>
    <x v="1"/>
    <m/>
    <m/>
    <m/>
    <s v="Maria Ines Ochoa"/>
    <s v="C"/>
    <s v="Tecnica, Administrativa, Financiera."/>
  </r>
  <r>
    <x v="18"/>
    <n v="44120000"/>
    <s v="Suministro y distribucion de elementos de cafeteria"/>
    <s v="ENERO  "/>
    <s v="9 meses"/>
    <s v="Selección Abreviada - Menor Cuantía"/>
    <s v="Recursos propios"/>
    <n v="47000000"/>
    <n v="47000000"/>
    <s v="NO"/>
    <s v="NO"/>
    <s v="Maria del Rosario Manrique Alzate "/>
    <s v="Profesional"/>
    <n v="3839713"/>
    <s v="rosario.manrique@antioquia.gov.co"/>
    <m/>
    <m/>
    <m/>
    <m/>
    <m/>
    <m/>
    <m/>
    <m/>
    <m/>
    <m/>
    <m/>
    <x v="1"/>
    <m/>
    <m/>
    <m/>
    <s v="Maria Ines Ochoa"/>
    <s v="C"/>
    <s v="Tecnica, Administrativa, Financiera."/>
  </r>
  <r>
    <x v="18"/>
    <n v="47131700"/>
    <s v="Suministro y distribucion de elementos de aseo"/>
    <s v="ENERO  "/>
    <s v="9 meses"/>
    <s v="Selección Abreviada - Menor Cuantía"/>
    <s v="Recursos propios"/>
    <n v="44000000"/>
    <n v="44000000"/>
    <s v="NO"/>
    <s v="NO"/>
    <s v="Maria del Rosario Manrique Alzate "/>
    <s v="Profesional"/>
    <n v="3839713"/>
    <s v="rosario.manrique@antioquia.gov.co"/>
    <m/>
    <m/>
    <m/>
    <m/>
    <m/>
    <m/>
    <m/>
    <m/>
    <m/>
    <m/>
    <m/>
    <x v="1"/>
    <m/>
    <m/>
    <m/>
    <s v="Luz Marina Martinez"/>
    <s v="C"/>
    <s v="Tecnica, Administrativa, Financiera."/>
  </r>
  <r>
    <x v="18"/>
    <n v="44120000"/>
    <s v="Elaborar material impreso con la imprenta Departamental"/>
    <s v="ENERO  "/>
    <s v="9 meses"/>
    <s v="Contratación directa"/>
    <s v="Recursos propios"/>
    <n v="10000000"/>
    <n v="10000000"/>
    <s v="NO"/>
    <s v="NO"/>
    <s v="Maria del Rosario Manrique Alzate "/>
    <s v="Profesional"/>
    <n v="3839713"/>
    <s v="rosario.manrique@antioquia.gov.co"/>
    <m/>
    <m/>
    <m/>
    <m/>
    <m/>
    <m/>
    <m/>
    <m/>
    <m/>
    <m/>
    <m/>
    <x v="1"/>
    <m/>
    <m/>
    <m/>
    <s v="Maria del Rosario Manrique"/>
    <s v="C"/>
    <s v="Tecnica, Administrativa, Financiera."/>
  </r>
  <r>
    <x v="18"/>
    <n v="44120000"/>
    <s v="Elaborar material impreso como apoyo a todas las dependencias de la Secretaría Seccional de Salud y Proteccion Social de Antioquia"/>
    <s v="ENERO  "/>
    <s v="9 meses"/>
    <s v="Mínima Cuantía"/>
    <s v="Recursos propios"/>
    <n v="18000000"/>
    <n v="18000000"/>
    <s v="NO"/>
    <s v="NO"/>
    <s v="Maria del Rosario Manrique Alzate "/>
    <s v="Profesional"/>
    <n v="3839713"/>
    <s v="rosario.manrique@antioquia.gov.co"/>
    <m/>
    <m/>
    <m/>
    <m/>
    <m/>
    <m/>
    <m/>
    <m/>
    <m/>
    <m/>
    <m/>
    <x v="1"/>
    <m/>
    <m/>
    <m/>
    <s v="Maria del Rosario Manrique"/>
    <s v="C"/>
    <s v="Tecnica, Administrativa, Financiera."/>
  </r>
  <r>
    <x v="18"/>
    <n v="44102900"/>
    <s v="Suministro de bienes muebles y enseres para las dependencias de la Gobernacion de Antioquia."/>
    <s v="ENERO  "/>
    <s v="9 meses"/>
    <s v="Selección Abreviada - Menor Cuantía"/>
    <s v="Recursos propios"/>
    <n v="120000000"/>
    <n v="120000000"/>
    <s v="NO"/>
    <s v="NO"/>
    <s v="Maria del Rosario Manrique Alzate "/>
    <s v="Profesional"/>
    <n v="3839713"/>
    <s v="rosario.manrique@antioquia.gov.co"/>
    <m/>
    <m/>
    <m/>
    <m/>
    <m/>
    <m/>
    <m/>
    <m/>
    <m/>
    <m/>
    <m/>
    <x v="1"/>
    <m/>
    <m/>
    <m/>
    <s v="Mria Ines Ochoa"/>
    <s v="C"/>
    <s v="Tecnica, Administrativa, Financiera."/>
  </r>
  <r>
    <x v="18"/>
    <n v="78181500"/>
    <s v="Mantenimiento integral (preventivo y/o correctivo) con suministro de repuestos para los vehiculos de propiedad del Departamento"/>
    <s v="ENERO  "/>
    <s v="9 meses"/>
    <s v="Selección Abreviada - Menor Cuantía"/>
    <s v="Recursos propios"/>
    <n v="125558431"/>
    <n v="125558431"/>
    <s v="NO"/>
    <s v="NO"/>
    <s v="Maria del Rosario Manrique Alzate "/>
    <s v="Profesional"/>
    <n v="3839713"/>
    <s v="rosario.manrique@antioquia.gov.co"/>
    <m/>
    <m/>
    <m/>
    <m/>
    <m/>
    <m/>
    <m/>
    <m/>
    <m/>
    <m/>
    <m/>
    <x v="1"/>
    <m/>
    <m/>
    <m/>
    <s v="Babinton Florez"/>
    <s v="C"/>
    <s v="Tecnica, Administrativa, Financiera."/>
  </r>
  <r>
    <x v="18"/>
    <n v="72102900"/>
    <s v="Mantenimiento planta fisica de la Gobernacion  y de las sedes alternas"/>
    <s v="ENERO  "/>
    <s v="9 meses"/>
    <s v="Selección Abreviada - Menor Cuantía"/>
    <s v="Recursos propios"/>
    <n v="120000000"/>
    <n v="120000000"/>
    <s v="NO"/>
    <s v="NO"/>
    <s v="Maria del Rosario Manrique Alzate "/>
    <s v="Profesional"/>
    <n v="3839713"/>
    <s v="rosario.manrique@antioquia.gov.co"/>
    <m/>
    <m/>
    <m/>
    <m/>
    <m/>
    <m/>
    <m/>
    <m/>
    <m/>
    <m/>
    <m/>
    <x v="1"/>
    <m/>
    <m/>
    <m/>
    <s v="Babinton Florez"/>
    <s v="C"/>
    <s v="Tecnica, Administrativa, Financiera."/>
  </r>
  <r>
    <x v="18"/>
    <n v="15101500"/>
    <s v="Suministro de combustible para los vehiculos de propiedad del Departamento"/>
    <s v="ENERO  "/>
    <s v="9 meses"/>
    <s v="Selección Abreviada - Menor Cuantía"/>
    <s v="Recursos propios"/>
    <n v="38520000"/>
    <n v="38520000"/>
    <s v="NO"/>
    <s v="NO"/>
    <s v="Maria del Rosario Manrique Alzate "/>
    <s v="Profesional"/>
    <n v="3839713"/>
    <s v="rosario.manrique@antioquia.gov.co"/>
    <m/>
    <m/>
    <m/>
    <m/>
    <m/>
    <m/>
    <m/>
    <m/>
    <m/>
    <m/>
    <m/>
    <x v="1"/>
    <m/>
    <m/>
    <m/>
    <s v="Babinton Florez"/>
    <s v="C"/>
    <s v="Tecnica, Administrativa, Financiera."/>
  </r>
  <r>
    <x v="18"/>
    <n v="92121500"/>
    <s v="Contratar el servicio de vigilancia privada, fija, armada,canina y sin arma para el Centro Administrativo Departamental, sus sedes alternas y la Fabrica de Licores y Alcoholes de Antioquia "/>
    <s v="ENERO  "/>
    <s v="9 meses"/>
    <s v="Selección Abreviada - Menor Cuantía"/>
    <s v="Recursos propios"/>
    <n v="259984551"/>
    <n v="259984551"/>
    <s v="NO"/>
    <s v="NO"/>
    <s v="Maria del Rosario Manrique Alzate "/>
    <s v="Profesional"/>
    <n v="3839713"/>
    <s v="rosario.manrique@antioquia.gov.co"/>
    <m/>
    <m/>
    <m/>
    <m/>
    <m/>
    <m/>
    <m/>
    <m/>
    <m/>
    <m/>
    <m/>
    <x v="1"/>
    <m/>
    <m/>
    <m/>
    <s v="Sergio Alexander Romero"/>
    <s v="C"/>
    <s v="Tecnica, Administrativa, Financiera."/>
  </r>
  <r>
    <x v="18"/>
    <n v="78102200"/>
    <s v="Prestacion del servicio de mensajeria expresa que comprenda la recepcion, recoleccion, acopio y entrega personalizada de envios de correspondencia de la Gobernacion de Antioquia y demas objetos postales a nivel local, nacional e internacional, baqjo estandares de celeridad y garantias del servicio in house."/>
    <s v="ENERO  "/>
    <s v="9 meses"/>
    <s v="Selección Abreviada - Menor Cuantía"/>
    <s v="Recursos propios"/>
    <n v="82653301"/>
    <n v="82653301"/>
    <s v="NO"/>
    <s v="NO"/>
    <s v="Maria del Rosario Manrique Alzate "/>
    <s v="Profesional"/>
    <n v="3839713"/>
    <s v="rosario.manrique@antioquia.gov.co"/>
    <m/>
    <m/>
    <m/>
    <m/>
    <m/>
    <m/>
    <m/>
    <m/>
    <m/>
    <m/>
    <m/>
    <x v="1"/>
    <m/>
    <m/>
    <m/>
    <s v="Marino Gutierrez"/>
    <s v="C"/>
    <s v="Tecnica, Administrativa, Financiera."/>
  </r>
  <r>
    <x v="18"/>
    <n v="82121700"/>
    <s v="Servicio de impresión, fotocopiado fax y scaner, bajo la modalidad de outsourcing para atender la demanda de las distintas dependencias de la Gobernacion de Antioquia, incluyendo Hardware y software, administracion, insumos, papel y recurso humano."/>
    <s v="ENERO  "/>
    <s v="9 meses"/>
    <s v="Selección Abreviada - Menor Cuantía"/>
    <s v="Recursos propios"/>
    <n v="346680000"/>
    <n v="346680000"/>
    <s v="NO"/>
    <s v="NO"/>
    <s v="Maria del Rosario Manrique Alzate "/>
    <s v="Profesional"/>
    <n v="3839713"/>
    <s v="rosario.manrique@antioquia.gov.co"/>
    <m/>
    <m/>
    <m/>
    <m/>
    <m/>
    <m/>
    <m/>
    <m/>
    <m/>
    <m/>
    <m/>
    <x v="1"/>
    <m/>
    <m/>
    <m/>
    <s v="Ruth Natalia Restrepo"/>
    <s v="C"/>
    <s v="Tecnica, Administrativa, Financiera."/>
  </r>
  <r>
    <x v="18"/>
    <n v="84131500"/>
    <s v="Contratar los seguros que garanticen la proteccion de los activos e intereses patrimoniales, bienes propios y de aquellos por los cuales es legalmente responsable la SSSA."/>
    <s v="JUNIO  "/>
    <s v="12 meses"/>
    <s v="Licitación Pública"/>
    <s v="Recursos propios"/>
    <n v="1317089339"/>
    <n v="1317089339"/>
    <s v="NO"/>
    <s v="NO"/>
    <s v="Maria del Rosario Manrique Alzate "/>
    <s v="Profesional"/>
    <n v="3839713"/>
    <s v="rosario.manrique@antioquia.gov.co"/>
    <m/>
    <m/>
    <m/>
    <m/>
    <m/>
    <m/>
    <m/>
    <m/>
    <m/>
    <m/>
    <m/>
    <x v="1"/>
    <m/>
    <m/>
    <m/>
    <s v="Diana Marcela David"/>
    <s v="C"/>
    <s v="Tecnica, Administrativa, Financiera."/>
  </r>
  <r>
    <x v="18"/>
    <n v="82101504"/>
    <s v="Suscripcion a prensa informativa-El Colombiano"/>
    <s v="ENERO  "/>
    <s v="9 meses"/>
    <s v="Contratación directa"/>
    <s v="Recursos propios"/>
    <n v="313082"/>
    <n v="313082"/>
    <s v="NO"/>
    <s v="NO"/>
    <s v="Maria del Rosario Manrique Alzate "/>
    <s v="Profesional"/>
    <n v="3839713"/>
    <s v="rosario.manrique@antioquia.gov.co"/>
    <m/>
    <m/>
    <m/>
    <m/>
    <m/>
    <m/>
    <m/>
    <m/>
    <m/>
    <m/>
    <m/>
    <x v="1"/>
    <m/>
    <m/>
    <m/>
    <s v="Maria Victoria Hoyos Velasquez"/>
    <s v="C"/>
    <s v="Tecnica, Administrativa, Financiera."/>
  </r>
  <r>
    <x v="18"/>
    <n v="72102100"/>
    <s v="Contrato de prestacion de servicios de fumigacion integral contra plagas nocivas a la salud publica en las instalaciones del Centro Administrativo Departamental y en las sedes externas."/>
    <s v="ENERO  "/>
    <s v="9 meses"/>
    <s v="Mínima Cuantía"/>
    <s v="Recursos propios"/>
    <n v="4703558"/>
    <n v="4703558"/>
    <s v="NO"/>
    <s v="NO"/>
    <s v="Maria del Rosario Manrique Alzate "/>
    <s v="Profesional"/>
    <n v="3839713"/>
    <s v="rosario.manrique@antioquia.gov.co"/>
    <m/>
    <m/>
    <m/>
    <m/>
    <m/>
    <m/>
    <m/>
    <m/>
    <m/>
    <m/>
    <m/>
    <x v="1"/>
    <m/>
    <m/>
    <m/>
    <s v="Luz Marina Martinez"/>
    <s v="C"/>
    <s v="Tecnica, Administrativa, Financiera."/>
  </r>
  <r>
    <x v="18"/>
    <n v="92121700"/>
    <s v="Prestar el servicio de recarga de extintores"/>
    <s v="ENERO  "/>
    <s v="9 meses"/>
    <s v="Mínima Cuantía"/>
    <s v="Recursos propios"/>
    <n v="2093177"/>
    <n v="2093177"/>
    <s v="NO"/>
    <s v="NO"/>
    <s v="Maria del Rosario Manrique Alzate "/>
    <s v="Profesional"/>
    <n v="3839713"/>
    <s v="rosario.manrique@antioquia.gov.co"/>
    <m/>
    <m/>
    <m/>
    <m/>
    <m/>
    <m/>
    <m/>
    <m/>
    <m/>
    <m/>
    <m/>
    <x v="1"/>
    <m/>
    <m/>
    <m/>
    <s v="Luz Marina Martinez"/>
    <s v="C"/>
    <s v="Tecnica, Administrativa, Financiera."/>
  </r>
  <r>
    <x v="18"/>
    <n v="42131600"/>
    <s v="Dotar a los funcionarios del almacén y de la SSSA de los elementos de protección personal necesarios para realizar actividades de recepción, almacenamiento y distribución de materiales, que son indispensables para la conservación de los biológicos del PAI."/>
    <s v="ENERO  "/>
    <s v="9 meses"/>
    <s v="Mínima Cuantía"/>
    <s v="Recursos propios"/>
    <n v="27953750"/>
    <n v="27953750"/>
    <s v="NO"/>
    <s v="NO"/>
    <s v="Maria del Rosario Manrique Alzate "/>
    <s v="Profesional"/>
    <n v="3839713"/>
    <s v="rosario.manrique@antioquia.gov.co"/>
    <m/>
    <m/>
    <m/>
    <m/>
    <m/>
    <m/>
    <m/>
    <m/>
    <m/>
    <m/>
    <m/>
    <x v="1"/>
    <m/>
    <m/>
    <m/>
    <s v="Roberto Hernadez"/>
    <s v="C"/>
    <s v="Tecnica, Administrativa, Financiera."/>
  </r>
  <r>
    <x v="18"/>
    <n v="83110000"/>
    <s v="Prestacion de servicios de operador de telefonia celular con suministro y/o reposicion de equipo"/>
    <s v="ENERO  "/>
    <s v="11 meses"/>
    <s v="Contratación directa"/>
    <s v="Recursos propios"/>
    <n v="55000000"/>
    <n v="55000000"/>
    <s v="NO"/>
    <s v="NO"/>
    <s v="Maria del Rosario Manrique Alzate "/>
    <s v="Profesional"/>
    <n v="3839713"/>
    <s v="rosario.manrique@antioquia.gov.co"/>
    <m/>
    <m/>
    <m/>
    <m/>
    <m/>
    <m/>
    <m/>
    <m/>
    <m/>
    <m/>
    <m/>
    <x v="1"/>
    <m/>
    <m/>
    <m/>
    <s v="Diana Marcela David"/>
    <s v="C"/>
    <s v="Tecnica, Administrativa, Financiera."/>
  </r>
  <r>
    <x v="18"/>
    <n v="93141506"/>
    <s v="Contratar los servicios de un operador logístico que realice la ejecución de los programas recreativos, lúdicos y culturales para los servidores públicos y sus beneficiarios directos de la Secretaría Seccional de Salud y Protección Social de Antioquia"/>
    <s v="ENERO  "/>
    <s v="9 meses"/>
    <s v="Selección Abreviada - Menor Cuantía"/>
    <s v="Recursos propios"/>
    <n v="250000000"/>
    <n v="250000000"/>
    <s v="NO"/>
    <s v="NO"/>
    <s v="Maria del Rosario Manrique Alzate "/>
    <s v="Profesional"/>
    <n v="3839713"/>
    <s v="rosario.manrique@antioquia.gov.co"/>
    <m/>
    <m/>
    <m/>
    <m/>
    <m/>
    <m/>
    <m/>
    <m/>
    <m/>
    <m/>
    <m/>
    <x v="1"/>
    <m/>
    <m/>
    <m/>
    <s v="Erika Maria Torres Florez"/>
    <s v="C"/>
    <s v="Tecnica, Administrativa, Financiera."/>
  </r>
  <r>
    <x v="18"/>
    <n v="93141506"/>
    <s v="Contratar los servicios de un operador logístico que realice la ejecución de los programas recreativos, lúdicos y culturales para los jubilados de la Secretaría Seccional de Salud y Protección Social de Antioquia"/>
    <s v="ENERO  "/>
    <s v="10 meses"/>
    <s v="Contratación directa"/>
    <s v="Recursos propios"/>
    <n v="110000000"/>
    <n v="110000000"/>
    <s v="NO"/>
    <s v="NO"/>
    <s v="Maria del Rosario Manrique Alzate "/>
    <s v="Profesional"/>
    <n v="3839713"/>
    <s v="rosario.manrique@antioquia.gov.co"/>
    <m/>
    <m/>
    <m/>
    <m/>
    <m/>
    <m/>
    <m/>
    <m/>
    <m/>
    <m/>
    <m/>
    <x v="1"/>
    <m/>
    <m/>
    <m/>
    <s v="Erika Torres Florez"/>
    <s v="C"/>
    <s v="Tecnica, Administrativa, Financiera."/>
  </r>
  <r>
    <x v="18"/>
    <n v="93141506"/>
    <s v="Prestar servicio de actividades deportivas para los servidores públicos adscritos a la Secretaria Seccional de Salud y Protección Social de Antioquia - SSSA y sus beneficiarios  directos_x000a__x000a_"/>
    <s v="ENERO  "/>
    <s v="10 meses"/>
    <s v="Contratación directa"/>
    <s v="Recursos propios"/>
    <n v="40000000"/>
    <n v="40000000"/>
    <s v="NO"/>
    <s v="NO"/>
    <s v="Maria del Rosario Manrique Alzate "/>
    <s v="Profesional"/>
    <n v="3839713"/>
    <s v="rosario.manrique@antioquia.gov.co"/>
    <m/>
    <m/>
    <m/>
    <m/>
    <m/>
    <m/>
    <m/>
    <m/>
    <m/>
    <m/>
    <m/>
    <x v="1"/>
    <m/>
    <m/>
    <m/>
    <s v="Erika Torres Florez"/>
    <s v="C"/>
    <s v="Tecnica, Administrativa, Financiera."/>
  </r>
  <r>
    <x v="18"/>
    <n v="86101806"/>
    <s v="Contratar los servicios de un operador logístico que facilite la asistencia de las servidoras y servidores públicos  de carrera administrativa y de libre nombramiento y remoción del departamento de Antioquia-SSSA a los diversos seminarios, talleres, congresos, simposios, diplomados y demás eventos académicos que sean de interés para la entidad"/>
    <s v="ENERO  "/>
    <s v="10 meses"/>
    <s v="Mínima Cuantía"/>
    <s v="Recursos propios"/>
    <n v="60000000"/>
    <n v="60000000"/>
    <s v="NO"/>
    <s v="NO"/>
    <s v="Maria del Rosario Manrique Alzate "/>
    <s v="Profesional"/>
    <n v="3839713"/>
    <s v="rosario.manrique@antioquia.gov.co"/>
    <m/>
    <m/>
    <m/>
    <m/>
    <m/>
    <m/>
    <m/>
    <m/>
    <m/>
    <m/>
    <m/>
    <x v="1"/>
    <m/>
    <m/>
    <m/>
    <s v="Erika Torres Florez"/>
    <s v="C"/>
    <s v="Tecnica, Administrativa, Financiera."/>
  </r>
  <r>
    <x v="18"/>
    <n v="78111502"/>
    <s v="Suministrar tiquetes aéreos para garantizar el desplazamiento de los servidores de la Secretaria Seccional de Salud y Protección Social de Antioquia en comisión oficial y/ o eventos de capacitación"/>
    <s v="ENERO  "/>
    <s v="10 meses"/>
    <s v="Selección Abreviada - Menor Cuantía"/>
    <s v="Recursos propios"/>
    <n v="128400000"/>
    <n v="128400000"/>
    <s v="NO"/>
    <s v="NO"/>
    <s v="Maria del Rosario Manrique Alzate "/>
    <s v="Profesional"/>
    <n v="3839713"/>
    <s v="rosario.manrique@antioquia.gov.co"/>
    <m/>
    <m/>
    <m/>
    <m/>
    <m/>
    <m/>
    <m/>
    <m/>
    <m/>
    <m/>
    <m/>
    <x v="1"/>
    <m/>
    <m/>
    <m/>
    <s v="Erika Torres Florez"/>
    <s v="C"/>
    <s v="Tecnica, Administrativa, Financiera."/>
  </r>
  <r>
    <x v="18"/>
    <n v="47131700"/>
    <s v="Sumistro de pañales a  Jubilado por responsabilidad a cargo de la Secretaria Seccional de Salud y Proteccion Social de Antioquia por "/>
    <s v="ENERO  "/>
    <s v="9 meses"/>
    <s v="Mínima Cuantía"/>
    <s v="Recursos propios"/>
    <n v="3745000"/>
    <n v="3745000"/>
    <s v="NO"/>
    <s v="NO"/>
    <s v="Maria del Rosario Manrique Alzate "/>
    <s v="Profesional"/>
    <n v="3839713"/>
    <s v="rosario.manrique@antioquia.gov.co"/>
    <m/>
    <m/>
    <m/>
    <m/>
    <m/>
    <m/>
    <m/>
    <m/>
    <m/>
    <m/>
    <m/>
    <x v="1"/>
    <m/>
    <m/>
    <m/>
    <s v="Maria del Rosario Manrique"/>
    <s v="C"/>
    <s v="Tecnica, Administrativa, Financiera."/>
  </r>
  <r>
    <x v="18"/>
    <n v="78121600"/>
    <s v="Clasificacion, ordenacion descripcion y servicio de almacenaje de documentos correspondientes a los fondos documentales de la Gobernacion de Antioquia, incluyendo materiales y unidades de conservacion"/>
    <s v="ENERO  "/>
    <s v="9 meses"/>
    <s v="Selección Abreviada - Menor Cuantía"/>
    <s v="Recursos propios"/>
    <n v="100000000"/>
    <n v="100000000"/>
    <s v="NO"/>
    <s v="NO"/>
    <s v="Maria del Rosario Manrique Alzate "/>
    <s v="Profesional"/>
    <n v="3839713"/>
    <s v="rosario.manrique@antioquia.gov.co"/>
    <m/>
    <m/>
    <m/>
    <m/>
    <m/>
    <m/>
    <m/>
    <m/>
    <m/>
    <m/>
    <m/>
    <x v="1"/>
    <m/>
    <m/>
    <m/>
    <s v="Ruth Natalia Restrepo"/>
    <s v="C"/>
    <s v="Tecnica, Administrativa, Financiera."/>
  </r>
  <r>
    <x v="18"/>
    <n v="81111902"/>
    <s v="Clasificacion, ordenacion descripcion digitalizacion certificada, idexacion, cargue en el sistema de gestion documental mercurio correspondientes a los documentos de archivos de gestion de las diferentes dependencias de la Gobernacion de Antioquia bajo la modalidad"/>
    <s v="ENERO  "/>
    <s v="9 meses"/>
    <s v="Selección Abreviada - Menor Cuantía"/>
    <s v="Recursos propios"/>
    <n v="200000000"/>
    <n v="200000000"/>
    <s v="NO"/>
    <s v="NO"/>
    <s v="Maria del Rosario Manrique Alzate "/>
    <s v="Profesional"/>
    <n v="3839713"/>
    <s v="rosario.manrique@antioquia.gov.co"/>
    <m/>
    <m/>
    <m/>
    <m/>
    <m/>
    <m/>
    <m/>
    <m/>
    <m/>
    <m/>
    <m/>
    <x v="1"/>
    <m/>
    <m/>
    <m/>
    <s v="Ruth Natalia Restrepo"/>
    <s v="C"/>
    <s v="Tecnica, Administrativa, Financiera."/>
  </r>
  <r>
    <x v="18"/>
    <n v="85100000"/>
    <s v="Prestación de Servicios de Salud de mediana y alta complejidad y servicios autorizados por la Secretaría Seccional de Salud y Protección Social de Antioquia, dirigidos a la población pobre no cubierta con subsidios a la demanda del Departamento de Antioquia. ESE Hospital General de Medellin"/>
    <s v="ENERO  "/>
    <s v="10 meses"/>
    <s v="Contratación directa"/>
    <s v="SGP"/>
    <n v="9994199000"/>
    <n v="9994199000"/>
    <s v="NO"/>
    <s v="NO"/>
    <s v="Angela Palacio"/>
    <s v="Profesional Universitaria"/>
    <n v="3839821"/>
    <s v="angela.palacio@antioquia.gov.co"/>
    <s v="Fortalecimiento Autoridad Sanitaria"/>
    <s v="Población Pobre No Afiliada atendida en salud con recursos a cargo del Departamento"/>
    <s v=" Servicio atención en salud a la población pobre y vulnerable Todo El Departamento, Antioquia, Occidente"/>
    <s v="01-2275"/>
    <s v="Población Pobre No Afiliada atendida en salud con recursos a cargo del Departamento"/>
    <s v="Contratación de mediana y alta complejidad"/>
    <m/>
    <m/>
    <m/>
    <m/>
    <m/>
    <x v="1"/>
    <m/>
    <m/>
    <m/>
    <s v="Gedwin Valencia"/>
    <s v="C"/>
    <s v="Supervisión técnica, administrativa y financiera"/>
  </r>
  <r>
    <x v="18"/>
    <n v="851219002"/>
    <s v="Prestación de servicios de salud a través de la dispensación y aplicación de medicamentos y/o insumos de salud para la población pobre en lo no cubierto con subsidios a la demanda, con el fin de  dar respuesta a Acciones de Tutela en contra del Departamento-Secretaría Seccional de Salud y Protección Social y a otras autorizaciones expedidas por el ente territotial departamental -ESE Hospital La María de Medellín"/>
    <s v="ENERO  "/>
    <s v="10 meses"/>
    <s v="Contratación directa"/>
    <s v="SGP"/>
    <n v="2000000000"/>
    <n v="2000000000"/>
    <s v="NO"/>
    <s v="NO"/>
    <s v="Angela Palacio"/>
    <s v="Profesional Universitaria"/>
    <n v="3839821"/>
    <s v="angela.palacio@antioquia.gov.co"/>
    <s v="Fortalecimiento Autoridad Sanitaria"/>
    <s v="Población Pobre No Afiliada atendida en salud con recursos a cargo del Departamento"/>
    <s v=" Servicio atención en salud a la población pobre y vulnerable Todo El Departamento, Antioquia, Occidente"/>
    <s v="01-2275"/>
    <s v="Población Pobre No Afiliada atendida en salud con recursos a cargo del Departamento"/>
    <s v="Contratación de mediana y alta complejidad"/>
    <m/>
    <m/>
    <m/>
    <m/>
    <m/>
    <x v="1"/>
    <m/>
    <m/>
    <m/>
    <s v="Guido garcía"/>
    <s v="C"/>
    <s v="Supervisión técnica, administrativa y financiera"/>
  </r>
  <r>
    <x v="18"/>
    <n v="85100000"/>
    <s v="Prestación de Servicios de Salud de mediana y alta complejidad, dirigidos a la población pobre no cubierta con subsidios a la demanda del Departamento de Antioquia, incluye las atenciones de pacientes de los programas de VIH_SIDA y Tuberculosis. ESE Hospital La María."/>
    <s v="ENERO  "/>
    <s v="10 meses"/>
    <s v="Contratación directa"/>
    <s v="SGP"/>
    <n v="1451618000"/>
    <n v="1451618000"/>
    <s v="NO"/>
    <s v="NO"/>
    <s v="Angela Palacio"/>
    <s v="Profesional Universitaria"/>
    <n v="3839821"/>
    <s v="angela.palacio@antioquia.gov.co"/>
    <s v="Fortalecimiento Autoridad Sanitaria"/>
    <s v="Población Pobre No Afiliada atendida en salud con recursos a cargo del Departamento"/>
    <s v=" Servicio atención en salud a la población pobre y vulnerable Todo El Departamento, Antioquia, Occidente"/>
    <s v="01-2275"/>
    <s v="Población Pobre No Afiliada atendida en salud con recursos a cargo del Departamento"/>
    <s v="Contratación de mediana y alta complejidad"/>
    <m/>
    <m/>
    <m/>
    <m/>
    <m/>
    <x v="1"/>
    <m/>
    <m/>
    <m/>
    <s v="Guido garcía"/>
    <s v="C"/>
    <s v="Supervisión técnica, administrativa y financiera"/>
  </r>
  <r>
    <x v="18"/>
    <n v="85101504"/>
    <s v="Prestación de Servicios de Salud Mental de mediana complejidad y servicios autorizados por la Secretaría Seccional de Salud y Protección Social de Antioquia, dirigidos a la población pobre no cubierta con subsidios a la del Departamento de Antioquia.ESE Hospital Mental de Antioquia"/>
    <s v="ENERO  "/>
    <s v="10 meses"/>
    <s v="Contratación directa"/>
    <s v="SGP"/>
    <n v="991847000"/>
    <n v="991847000"/>
    <s v="NO"/>
    <s v="NO"/>
    <s v="Angela Palacio"/>
    <s v="Profesional Universitaria"/>
    <n v="3839821"/>
    <s v="angela.palacio@antioquia.gov.co"/>
    <s v="Fortalecimiento Autoridad Sanitaria"/>
    <s v="Población Pobre No Afiliada atendida en salud con recursos a cargo del Departamento"/>
    <s v=" Servicio atención en salud a la población pobre y vulnerable Todo El Departamento, Antioquia, Occidente"/>
    <s v="01-2275"/>
    <s v="Población Pobre No Afiliada atendida en salud con recursos a cargo del Departamento"/>
    <s v="Contratación de mediana y alta complejidad"/>
    <m/>
    <m/>
    <m/>
    <m/>
    <m/>
    <x v="1"/>
    <m/>
    <m/>
    <m/>
    <s v="Carlos Cano"/>
    <s v="C"/>
    <s v="Supervisión técnica, administrativa y financiera"/>
  </r>
  <r>
    <x v="18"/>
    <n v="85100000"/>
    <s v="Prestación de Servicios de Salud de mediana y alta complejidad y servicios autorizados por la Secretaría Seccional de Salud y Protección Social de Antioquia con calidad, oportunidad y pertinencia, dirigidos a la población pobre no cubierta con subsidios a la demanda del Departamento de Antioquia: Ese Hospital Manuel Uribe Angel de Envigado"/>
    <s v="ENERO  "/>
    <s v="10 meses"/>
    <s v="Contratación directa"/>
    <s v="SGP"/>
    <n v="3993057000"/>
    <n v="3993057000"/>
    <s v="NO"/>
    <s v="NO"/>
    <s v="Angela Palacio"/>
    <s v="Profesional Universitaria"/>
    <n v="3839821"/>
    <s v="angela.palacio@antioquia.gov.co"/>
    <s v="Fortalecimiento Autoridad Sanitaria"/>
    <s v="Población Pobre No Afiliada atendida en salud con recursos a cargo del Departamento"/>
    <s v=" Servicio atención en salud a la población pobre y vulnerable Todo El Departamento, Antioquia, Occidente"/>
    <s v="01-2275"/>
    <s v="Población Pobre No Afiliada atendida en salud con recursos a cargo del Departamento"/>
    <s v="Contratación de mediana y alta complejidad"/>
    <m/>
    <m/>
    <m/>
    <m/>
    <m/>
    <x v="1"/>
    <m/>
    <m/>
    <m/>
    <s v="Fernando Berrío"/>
    <s v="C"/>
    <s v="Supervisión técnica, administrativa y financiera"/>
  </r>
  <r>
    <x v="18"/>
    <n v="85100000"/>
    <s v="Prestación de Servicios de Salud de mediana complejidad y servicios autorizados por la Secretaría Seccional de Salud y Protección Social de Antioquia,  dirigidos a la población pobre no cubierta con subsidios a la demanda del departamento de Antioquia. ESE Hospital Marco Fidel Suarez de Bello"/>
    <s v="ENERO  "/>
    <s v="10 meses"/>
    <s v="Contratación directa"/>
    <s v="SGP"/>
    <n v="1030986000"/>
    <n v="1030986000"/>
    <s v="NO"/>
    <s v="NO"/>
    <s v="Angela Palacio"/>
    <s v="Profesional Universitaria"/>
    <n v="3839821"/>
    <s v="angela.palacio@antioquia.gov.co"/>
    <s v="Fortalecimiento Autoridad Sanitaria"/>
    <s v="Población Pobre No Afiliada atendida en salud con recursos a cargo del Departamento"/>
    <s v=" Servicio atención en salud a la población pobre y vulnerable Todo El Departamento, Antioquia, Occidente"/>
    <s v="01-2275"/>
    <s v="Población Pobre No Afiliada atendida en salud con recursos a cargo del Departamento"/>
    <s v="Contratación de mediana y alta complejidad"/>
    <m/>
    <m/>
    <m/>
    <m/>
    <m/>
    <x v="1"/>
    <m/>
    <m/>
    <m/>
    <s v="Gladys Beltrán"/>
    <s v="C"/>
    <s v="Supervisión técnica, administrativa y financiera"/>
  </r>
  <r>
    <x v="18"/>
    <n v="85100000"/>
    <s v="Prestación de Servicios de Salud de mediana y alta complejidad y servicios autorizados por la Secretaría Seccional de Salud y Protección Social de Antioquia, dirigidos a la población pobre no cubierta con subsidios a la demanda del departamento de Antioquia. ESE Hospital San Rafael de Itagui"/>
    <s v="ENERO  "/>
    <s v="10 meses"/>
    <s v="Contratación directa"/>
    <s v="SGP"/>
    <n v="397042000"/>
    <n v="397042000"/>
    <s v="NO"/>
    <s v="NO"/>
    <s v="Angela Palacio"/>
    <s v="Profesional Universitaria"/>
    <n v="3839821"/>
    <s v="angela.palacio@antioquia.gov.co"/>
    <s v="Fortalecimiento Autoridad Sanitaria"/>
    <s v="Población Pobre No Afiliada atendida en salud con recursos a cargo del Departamento"/>
    <s v=" Servicio atención en salud a la población pobre y vulnerable Todo El Departamento, Antioquia, Occidente"/>
    <s v="01-2275"/>
    <s v="Población Pobre No Afiliada atendida en salud con recursos a cargo del Departamento"/>
    <s v="Contratación de mediana y alta complejidad"/>
    <m/>
    <m/>
    <m/>
    <m/>
    <m/>
    <x v="1"/>
    <m/>
    <m/>
    <m/>
    <s v="Carlos Cano"/>
    <s v="C"/>
    <s v="Supervisión técnica, administrativa y financiera"/>
  </r>
  <r>
    <x v="18"/>
    <n v="85100000"/>
    <s v="Prestación de Servicios de Salud de mediana complejidad y servicios autorizados por la Secretaría Seccional de Salud y Protección Social de Antioquia, dirigidos a la población pobre no cubierta con subsidios a la demanda del departamento de Antioquia. ESE Metrosalud"/>
    <s v="ENERO  "/>
    <s v="10 meses"/>
    <s v="Contratación directa"/>
    <s v="SGP"/>
    <n v="400000000"/>
    <n v="400000000"/>
    <s v="NO"/>
    <s v="NO"/>
    <s v="Angela Palacio"/>
    <s v="Profesional Universitaria"/>
    <n v="3839821"/>
    <s v="angela.palacio@antioquia.gov.co"/>
    <s v="Fortalecimiento Autoridad Sanitaria"/>
    <s v="Población Pobre No Afiliada atendida en salud con recursos a cargo del Departamento"/>
    <s v=" Servicio atención en salud a la población pobre y vulnerable Todo El Departamento, Antioquia, Occidente"/>
    <s v="01-2275"/>
    <s v="Población Pobre No Afiliada atendida en salud con recursos a cargo del Departamento"/>
    <s v="Contratación de mediana y alta complejidad"/>
    <m/>
    <m/>
    <m/>
    <m/>
    <m/>
    <x v="1"/>
    <m/>
    <m/>
    <m/>
    <s v="Daniel Arbeláez"/>
    <s v="C"/>
    <s v="Supervisión técnica, administrativa y financiera"/>
  </r>
  <r>
    <x v="18"/>
    <n v="85100000"/>
    <s v="Prestación de Servicios de Salud de mediana y alta complejidad y servicios autorizados por la Secretaría Seccional de Salud y Protección Social de Antioquia,  dirigidos a la población pobre no cubierta con subsidios a la demanda del departamento de Antioquia. ESE San Juan de Dios Rionegro"/>
    <s v="ENERO  "/>
    <s v="10 meses"/>
    <s v="Contratación directa"/>
    <s v="SGP"/>
    <n v="797202000"/>
    <n v="797202000"/>
    <s v="NO"/>
    <s v="NO"/>
    <s v="Angela Palacio"/>
    <s v="Profesional Universitaria"/>
    <n v="3839821"/>
    <s v="angela.palacio@antioquia.gov.co"/>
    <s v="Fortalecimiento Autoridad Sanitaria"/>
    <s v="Población Pobre No Afiliada atendida en salud con recursos a cargo del Departamento"/>
    <s v=" Servicio atención en salud a la población pobre y vulnerable Todo El Departamento, Antioquia, Occidente"/>
    <s v="01-2275"/>
    <s v="Población Pobre No Afiliada atendida en salud con recursos a cargo del Departamento"/>
    <s v="Contratación de mediana y alta complejidad"/>
    <m/>
    <m/>
    <m/>
    <m/>
    <m/>
    <x v="1"/>
    <m/>
    <m/>
    <m/>
    <s v="Manuel Daza"/>
    <s v="C"/>
    <s v="Supervisión técnica, administrativa y financiera"/>
  </r>
  <r>
    <x v="18"/>
    <n v="85100000"/>
    <s v="Prestación de Servicios de Salud de mediana complejidad y servicios autorizados por la Secretaría Seccional de Salud y Protección Social de Antioquia, dirigidos a la población pobre no cubierta con subsidios a la demanda del departamento de Antioquia. San Vicente de Paul de Caldas"/>
    <s v="ENERO  "/>
    <s v="10 meses"/>
    <s v="Contratación directa"/>
    <s v="SGP"/>
    <n v="225663000"/>
    <n v="225663000"/>
    <s v="NO"/>
    <s v="NO"/>
    <s v="Angela Palacio"/>
    <s v="Profesional Universitaria"/>
    <n v="3839821"/>
    <s v="angela.palacio@antioquia.gov.co"/>
    <s v="Fortalecimiento Autoridad Sanitaria"/>
    <s v="Población Pobre No Afiliada atendida en salud con recursos a cargo del Departamento"/>
    <s v=" Servicio atención en salud a la población pobre y vulnerable Todo El Departamento, Antioquia, Occidente"/>
    <s v="01-2275"/>
    <s v="Población Pobre No Afiliada atendida en salud con recursos a cargo del Departamento"/>
    <s v="Contratación de mediana y alta complejidad"/>
    <m/>
    <m/>
    <m/>
    <m/>
    <m/>
    <x v="1"/>
    <m/>
    <m/>
    <m/>
    <s v="Carlos Cano"/>
    <s v="C"/>
    <s v="Supervisión técnica, administrativa y financiera"/>
  </r>
  <r>
    <x v="18"/>
    <n v="85100000"/>
    <s v="Prestación de Servicios de Salud de mediana complejidad y servicios autorizados por la Secretaría Seccional de Salud y Protección Social de Antioquia, dirigidos a la población pobre no cubierta con subsidios a la demanda del departamento de Antioquia. ESE Hospital Cesar Uribe Piedrahita de Caucasia"/>
    <s v="ENERO  "/>
    <s v="10 meses"/>
    <s v="Contratación directa"/>
    <s v="SGP"/>
    <n v="433000000"/>
    <n v="433000000"/>
    <s v="NO"/>
    <s v="NO"/>
    <s v="Angela Palacio"/>
    <s v="Profesional Universitaria"/>
    <n v="3839821"/>
    <s v="angela.palacio@antioquia.gov.co"/>
    <s v="Fortalecimiento Autoridad Sanitaria"/>
    <s v="Población Pobre No Afiliada atendida en salud con recursos a cargo del Departamento"/>
    <s v=" Servicio atención en salud a la población pobre y vulnerable Todo El Departamento, Antioquia, Occidente"/>
    <s v="01-2275"/>
    <s v="Población Pobre No Afiliada atendida en salud con recursos a cargo del Departamento"/>
    <s v="Contratación de mediana y alta complejidad"/>
    <m/>
    <m/>
    <m/>
    <m/>
    <m/>
    <x v="1"/>
    <m/>
    <m/>
    <m/>
    <s v="Manuel Daza"/>
    <s v="C"/>
    <s v="Supervisión técnica, administrativa y financiera"/>
  </r>
  <r>
    <x v="18"/>
    <n v="85100000"/>
    <s v="Prestación de Servicios de Salud de mediana complejidad y servicios autorizados por la Secretaría Seccional de Salud y Protección Social de Antioquia, dirigidos a la población pobre no cubierta con subsidios a la demanda del departamento de Antioquia. ESE Hospital San Juan de Dios de Yarumal "/>
    <s v="ENERO  "/>
    <s v="10 meses"/>
    <s v="Contratación directa"/>
    <s v="SGP"/>
    <n v="257378000"/>
    <n v="257378000"/>
    <s v="NO"/>
    <s v="NO"/>
    <s v="Angela Palacio"/>
    <s v="Profesional Universitaria"/>
    <n v="3839821"/>
    <s v="angela.palacio@antioquia.gov.co"/>
    <s v="Fortalecimiento Autoridad Sanitaria"/>
    <s v="Población Pobre No Afiliada atendida en salud con recursos a cargo del Departamento"/>
    <s v=" Servicio atención en salud a la población pobre y vulnerable Todo El Departamento, Antioquia, Occidente"/>
    <s v="01-2275"/>
    <s v="Población Pobre No Afiliada atendida en salud con recursos a cargo del Departamento"/>
    <s v="Contratación de mediana y alta complejidad"/>
    <m/>
    <m/>
    <m/>
    <m/>
    <m/>
    <x v="1"/>
    <m/>
    <m/>
    <m/>
    <s v="Manuel Daza"/>
    <s v="C"/>
    <s v="Supervisión técnica, administrativa y financiera"/>
  </r>
  <r>
    <x v="18"/>
    <n v="85101504"/>
    <s v="Prestación de Servicios de Salud de mental en el componente de tratamiento de la drogadicción y la fármaco-dependencia y servicios autorizados por la Secretaría Seccional de Salud y Protección Social de Antioquia con calidad, oportunidad y pertinencia, dirigidos a la población pobre no cubierta con subsidios a la demanda del departamento de Antioquia. ESE CARISMA"/>
    <s v="ENERO  "/>
    <s v="10 meses"/>
    <s v="Contratación directa"/>
    <s v="SGP"/>
    <n v="263666000"/>
    <n v="263666000"/>
    <s v="NO"/>
    <s v="NO"/>
    <s v="Angela Palacio"/>
    <s v="Profesional Universitaria"/>
    <n v="3839821"/>
    <s v="angela.palacio@antioquia.gov.co"/>
    <s v="Fortalecimiento Autoridad Sanitaria"/>
    <s v="Población Pobre No Afiliada atendida en salud con recursos a cargo del Departamento"/>
    <s v=" Servicio atención en salud a la población pobre y vulnerable Todo El Departamento, Antioquia, Occidente"/>
    <s v="01-2275"/>
    <s v="Población Pobre No Afiliada atendida en salud con recursos a cargo del Departamento"/>
    <s v="Contratación de mediana y alta complejidad"/>
    <m/>
    <m/>
    <m/>
    <m/>
    <m/>
    <x v="1"/>
    <m/>
    <m/>
    <m/>
    <s v="Carlos Cano"/>
    <s v="C"/>
    <s v="Supervisión técnica, administrativa y financiera"/>
  </r>
  <r>
    <x v="18"/>
    <n v="85100000"/>
    <s v="Prestación de Servicios de Salud de mediana complejidad y servicios autorizados por la Secretaría Seccional de Salud y Protección Social de Antioquia, dirigidos a la población pobre no cubierta con subsidios a la demanda del departamento de Antioquia. ESE Hospital la Meceded de Ciudad Bolivar"/>
    <s v="ENERO  "/>
    <s v="10 meses"/>
    <s v="Contratación directa"/>
    <s v="SGP"/>
    <n v="697895000"/>
    <n v="697895000"/>
    <s v="NO"/>
    <s v="NO"/>
    <s v="Angela Palacio"/>
    <s v="Profesional Universitaria"/>
    <n v="3839821"/>
    <s v="angela.palacio@antioquia.gov.co"/>
    <s v="Fortalecimiento Autoridad Sanitaria"/>
    <s v="Población Pobre No Afiliada atendida en salud con recursos a cargo del Departamento"/>
    <s v=" Servicio atención en salud a la población pobre y vulnerable Todo El Departamento, Antioquia, Occidente"/>
    <s v="01-2275"/>
    <s v="Población Pobre No Afiliada atendida en salud con recursos a cargo del Departamento"/>
    <s v="Contratación de mediana y alta complejidad"/>
    <m/>
    <m/>
    <m/>
    <m/>
    <m/>
    <x v="1"/>
    <m/>
    <m/>
    <m/>
    <s v="Manuel Daza"/>
    <s v="C"/>
    <s v="Supervisión técnica, administrativa y financiera"/>
  </r>
  <r>
    <x v="18"/>
    <n v="85100000"/>
    <s v="Prestación de Servicios de Salud de mediana complejidad y servicios autorizados por la Secretaría Seccional de Salud y Protección Social de Antioquia, dirigidos a la población pobre no cubierta con subsidios a la demanda del departamento de Antioquia. ESE Hospital San Juan de Dios de Sata Fe de Antioquia"/>
    <s v="ENERO  "/>
    <s v="10 meses"/>
    <s v="Contratación directa"/>
    <s v="SGP"/>
    <n v="392383000"/>
    <n v="392383000"/>
    <s v="NO"/>
    <s v="NO"/>
    <s v="Angela Palacio"/>
    <s v="Profesional Universitaria"/>
    <n v="3839821"/>
    <s v="angela.palacio@antioquia.gov.co"/>
    <s v="Fortalecimiento Autoridad Sanitaria"/>
    <s v="Población Pobre No Afiliada atendida en salud con recursos a cargo del Departamento"/>
    <s v=" Servicio atención en salud a la población pobre y vulnerable Todo El Departamento, Antioquia, Occidente"/>
    <s v="01-2275"/>
    <s v="Población Pobre No Afiliada atendida en salud con recursos a cargo del Departamento"/>
    <s v="Contratación de mediana y alta complejidad"/>
    <m/>
    <m/>
    <m/>
    <m/>
    <m/>
    <x v="1"/>
    <m/>
    <m/>
    <m/>
    <s v="Manuel Daza"/>
    <s v="C"/>
    <s v="Supervisión técnica, administrativa y financiera"/>
  </r>
  <r>
    <x v="18"/>
    <n v="85100000"/>
    <s v="Prestación de Servicios de Salud de mediana  complejidad y servicios autorizados por la Secretaría Seccional de Salud y Protección Social de Antioquia, dirigidos a la población pobre no cubierta con subsidios a la demanda del departamento de Antioquia. ESE Hospital San Rafael de Yolombo"/>
    <s v="ENERO  "/>
    <s v="10 meses"/>
    <s v="Contratación directa"/>
    <s v="SGP"/>
    <n v="158327000"/>
    <n v="158327000"/>
    <s v="NO"/>
    <s v="NO"/>
    <s v="Angela Palacio"/>
    <s v="Profesional Universitaria"/>
    <n v="3839821"/>
    <s v="angela.palacio@antioquia.gov.co"/>
    <s v="Fortalecimiento Autoridad Sanitaria"/>
    <s v="Población Pobre No Afiliada atendida en salud con recursos a cargo del Departamento"/>
    <s v=" Servicio atención en salud a la población pobre y vulnerable Todo El Departamento, Antioquia, Occidente"/>
    <s v="01-2275"/>
    <s v="Población Pobre No Afiliada atendida en salud con recursos a cargo del Departamento"/>
    <s v="Contratación de mediana y alta complejidad"/>
    <m/>
    <m/>
    <m/>
    <m/>
    <m/>
    <x v="1"/>
    <m/>
    <m/>
    <m/>
    <s v="Manuel Daza"/>
    <s v="C"/>
    <s v="Supervisión técnica, administrativa y financiera"/>
  </r>
  <r>
    <x v="18"/>
    <n v="85100000"/>
    <s v="Prestación de Servicios de Salud de mediana y alta complejidad, dirigidos a la población pobre no cubierta con subsidios a la demanda del departamento de Antioquia, especialmente la ubicada en zona limítrofe con Córdoba. ESE Hospital San Jerónimo de Monteria."/>
    <s v="ENERO  "/>
    <s v="10 meses"/>
    <s v="Contratación directa"/>
    <s v="SGP"/>
    <n v="70000000"/>
    <n v="70000000"/>
    <s v="NO"/>
    <s v="NO"/>
    <s v="Angela Palacio"/>
    <s v="Profesional Universitaria"/>
    <n v="3839821"/>
    <s v="angela.palacio@antioquia.gov.co"/>
    <s v="Fortalecimiento Autoridad Sanitaria"/>
    <s v="Población Pobre No Afiliada atendida en salud con recursos a cargo del Departamento"/>
    <s v=" Servicio atención en salud a la población pobre y vulnerable Todo El Departamento, Antioquia, Occidente"/>
    <s v="01-2275"/>
    <s v="Población Pobre No Afiliada atendida en salud con recursos a cargo del Departamento"/>
    <s v="Contratación de mediana y alta complejidad"/>
    <m/>
    <m/>
    <m/>
    <m/>
    <m/>
    <x v="1"/>
    <m/>
    <m/>
    <m/>
    <s v="Daniel Arbeláez"/>
    <s v="C"/>
    <s v="Supervisión técnica, administrativa y financiera"/>
  </r>
  <r>
    <x v="18"/>
    <n v="85100000"/>
    <s v="Prestación de Servicios de Salud de mediana complejidad y servicios autorizados por la Secretaría Seccional de Salud y Protección Social de Antioquia, dirigidos a la población pobre no cubierta con subsidios a la demanda del departamento de Antioquia. ESE Hospital Eladio Valderrama de Turbo"/>
    <s v="ENERO  "/>
    <s v="10 meses"/>
    <s v="Contratación directa"/>
    <s v="SGP"/>
    <n v="60000000"/>
    <n v="60000000"/>
    <s v="NO"/>
    <s v="NO"/>
    <s v="Angela Palacio"/>
    <s v="Profesional Universitaria"/>
    <n v="3839821"/>
    <s v="angela.palacio@antioquia.gov.co"/>
    <s v="Fortalecimiento Autoridad Sanitaria"/>
    <s v="Población Pobre No Afiliada atendida en salud con recursos a cargo del Departamento"/>
    <s v=" Servicio atención en salud a la población pobre y vulnerable Todo El Departamento, Antioquia, Occidente"/>
    <s v="01-2275"/>
    <s v="Población Pobre No Afiliada atendida en salud con recursos a cargo del Departamento"/>
    <s v="Contratación de mediana y alta complejidad"/>
    <m/>
    <m/>
    <m/>
    <m/>
    <m/>
    <x v="1"/>
    <m/>
    <m/>
    <m/>
    <s v="Daniel Arbeláez"/>
    <s v="C"/>
    <s v="Supervisión técnica, administrativa y financiera"/>
  </r>
  <r>
    <x v="18"/>
    <n v="85100000"/>
    <s v="Prestación de Servicios de Salud de mediana complejidad y servicios del portafolio de la ESE, autorizados por la Secretaría Seccional de Salud y Protección Social de Antioquia, dirigidos a la población pobre no cubierta con subsidios a la demanda del Departamento de Antioquia  ESE Hospital Sata Gertrudis de Envigado."/>
    <s v="ENERO  "/>
    <s v="10 meses"/>
    <s v="Contratación directa"/>
    <s v="SGP"/>
    <n v="164122405"/>
    <n v="164122405"/>
    <s v="NO"/>
    <s v="NO"/>
    <s v="Angela Palacio"/>
    <s v="Profesional Universitaria"/>
    <n v="3839821"/>
    <s v="angela.palacio@antioquia.gov.co"/>
    <s v="Fortalecimiento Autoridad Sanitaria"/>
    <s v="Población Pobre No Afiliada atendida en salud con recursos a cargo del Departamento"/>
    <s v=" Servicio atención en salud a la población pobre y vulnerable Todo El Departamento, Antioquia, Occidente"/>
    <s v="01-2275"/>
    <s v="Población Pobre No Afiliada atendida en salud con recursos a cargo del Departamento"/>
    <s v="Contratación de mediana y alta complejidad"/>
    <m/>
    <m/>
    <m/>
    <m/>
    <m/>
    <x v="1"/>
    <m/>
    <m/>
    <m/>
    <s v="Daniel Arbeláez"/>
    <s v="C"/>
    <s v="Supervisión técnica, administrativa y financiera"/>
  </r>
  <r>
    <x v="18"/>
    <n v="85101604"/>
    <s v="Prestación de servicios de salud de baja complejidad o de primer nivel de atención  para la  población pobre no cubierta con subsidios a la demanda residente en el municipio de Caicedo."/>
    <s v="ENERO  "/>
    <s v="10 meses"/>
    <s v="Contratación directa"/>
    <s v="SGP"/>
    <n v="208339000"/>
    <n v="208339000"/>
    <s v="NO"/>
    <s v="NO"/>
    <s v="Angela Palacio"/>
    <s v="Profesional Universitaria"/>
    <n v="3839821"/>
    <s v="angela.palacio@antioquia.gov.co"/>
    <s v="Fortalecimiento Autoridad Sanitaria"/>
    <s v="Población Pobre No Afiliada atendida en salud con recursos a cargo del Departamento"/>
    <s v=" Servicio atención en salud a la población pobre y vulnerable Todo El Departamento, Antioquia, Occidente"/>
    <s v="01-2275"/>
    <s v="Población Pobre No Afiliada atendida en salud con recursos a cargo del Departamento"/>
    <s v="Contratación de mediana y alta complejidad"/>
    <m/>
    <m/>
    <m/>
    <m/>
    <m/>
    <x v="1"/>
    <m/>
    <m/>
    <m/>
    <s v="Eliana Murillo"/>
    <s v="C"/>
    <s v="Supervisión técnica, administrativa y financiera"/>
  </r>
  <r>
    <x v="18"/>
    <n v="85101604"/>
    <s v="Prestación de servicios de salud de baja complejidad o de primer nivel de atención para la  población pobre no cubierta con subsidios a la demanda residente en el municipio de Cáceres."/>
    <s v="ENERO  "/>
    <s v="10 meses"/>
    <s v="Contratación directa"/>
    <s v="SGP"/>
    <n v="158087000"/>
    <n v="158087000"/>
    <s v="NO"/>
    <s v="NO"/>
    <s v="Angela Palacio"/>
    <s v="Profesional Universitaria"/>
    <n v="3839821"/>
    <s v="angela.palacio@antioquia.gov.co"/>
    <s v="Fortalecimiento Autoridad Sanitaria"/>
    <s v="Población Pobre No Afiliada atendida en salud con recursos a cargo del Departamento"/>
    <s v=" Servicio atención en salud a la población pobre y vulnerable Todo El Departamento, Antioquia, Occidente"/>
    <s v="01-2275"/>
    <s v="Población Pobre No Afiliada atendida en salud con recursos a cargo del Departamento"/>
    <s v="Contratación de mediana y alta complejidad"/>
    <m/>
    <m/>
    <m/>
    <m/>
    <m/>
    <x v="1"/>
    <m/>
    <m/>
    <m/>
    <s v="Eliana Murillo"/>
    <s v="C"/>
    <s v="Supervisión técnica, administrativa y financiera"/>
  </r>
  <r>
    <x v="18"/>
    <n v="85101604"/>
    <s v="Prestación de servicios de salud de baja complejidad o de primer nivel de atención para la  población pobre no cubierta con subsidios a la demanda residente en el municipio de Jericó."/>
    <s v="ENERO  "/>
    <s v="10 meses"/>
    <s v="Contratación directa"/>
    <s v="SGP"/>
    <n v="213880000"/>
    <n v="213880000"/>
    <s v="NO"/>
    <s v="NO"/>
    <s v="Angela Palacio"/>
    <s v="Profesional Universitaria"/>
    <n v="3839821"/>
    <s v="angela.palacio@antioquia.gov.co"/>
    <s v="Fortalecimiento Autoridad Sanitaria"/>
    <s v="Población Pobre No Afiliada atendida en salud con recursos a cargo del Departamento"/>
    <s v=" Servicio atención en salud a la población pobre y vulnerable Todo El Departamento, Antioquia, Occidente"/>
    <s v="01-2275"/>
    <s v="Población Pobre No Afiliada atendida en salud con recursos a cargo del Departamento"/>
    <s v="Contratación de mediana y alta complejidad"/>
    <m/>
    <m/>
    <m/>
    <m/>
    <m/>
    <x v="1"/>
    <m/>
    <m/>
    <m/>
    <s v="Eliana Murillo"/>
    <s v="C"/>
    <s v="Supervisión técnica, administrativa y financiera"/>
  </r>
  <r>
    <x v="18"/>
    <n v="85101604"/>
    <s v="Prestación de servicios de salud de baja complejidad o de primer nivel de atención para la  población pobre no cubierta con subsidios a la demanda residente en el municipio de La Pintada."/>
    <s v="ENERO  "/>
    <s v="10 meses"/>
    <s v="Contratación directa"/>
    <s v="SGP"/>
    <n v="259128000"/>
    <n v="259128000"/>
    <s v="NO"/>
    <s v="NO"/>
    <s v="Angela Palacio"/>
    <s v="Profesional Universitaria"/>
    <n v="3839821"/>
    <s v="angela.palacio@antioquia.gov.co"/>
    <s v="Fortalecimiento Autoridad Sanitaria"/>
    <s v="Población Pobre No Afiliada atendida en salud con recursos a cargo del Departamento"/>
    <s v=" Servicio atención en salud a la población pobre y vulnerable Todo El Departamento, Antioquia, Occidente"/>
    <s v="01-2275"/>
    <s v="Población Pobre No Afiliada atendida en salud con recursos a cargo del Departamento"/>
    <s v="Contratación de mediana y alta complejidad"/>
    <m/>
    <m/>
    <m/>
    <m/>
    <m/>
    <x v="1"/>
    <m/>
    <m/>
    <m/>
    <s v="Eliana Murillo"/>
    <s v="C"/>
    <s v="Supervisión técnica, administrativa y financiera"/>
  </r>
  <r>
    <x v="18"/>
    <n v="85101604"/>
    <s v="Prestación de servicios de salud de baja complejidad o de primer nivel de atención para la  población pobre no cubierta con subsidios a la demanda residente en el municipio de Murindó."/>
    <s v="ENERO  "/>
    <s v="10 meses"/>
    <s v="Contratación directa"/>
    <s v="SGP"/>
    <n v="147155000"/>
    <n v="147155000"/>
    <s v="NO"/>
    <s v="NO"/>
    <s v="Angela Palacio"/>
    <s v="Profesional Universitaria"/>
    <n v="3839821"/>
    <s v="angela.palacio@antioquia.gov.co"/>
    <s v="Fortalecimiento Autoridad Sanitaria"/>
    <s v="Población Pobre No Afiliada atendida en salud con recursos a cargo del Departamento"/>
    <s v=" Servicio atención en salud a la población pobre y vulnerable Todo El Departamento, Antioquia, Occidente"/>
    <s v="01-2275"/>
    <s v="Población Pobre No Afiliada atendida en salud con recursos a cargo del Departamento"/>
    <s v="Contratación de mediana y alta complejidad"/>
    <m/>
    <m/>
    <m/>
    <m/>
    <m/>
    <x v="1"/>
    <m/>
    <m/>
    <m/>
    <s v="Eliana Murillo"/>
    <s v="C"/>
    <s v="Supervisión técnica, administrativa y financiera"/>
  </r>
  <r>
    <x v="18"/>
    <n v="85101604"/>
    <s v="Prestación de servicios de salud de baja complejidad o de primer nivel de atención para la  población pobre no cubierta con subsidios a la demanda residente en el municipio de Nechí."/>
    <s v="ENERO  "/>
    <s v="10 meses"/>
    <s v="Contratación directa"/>
    <s v="SGP"/>
    <n v="133465000"/>
    <n v="133465000"/>
    <s v="NO"/>
    <s v="NO"/>
    <s v="Angela Palacio"/>
    <s v="Profesional Universitaria"/>
    <n v="3839821"/>
    <s v="angela.palacio@antioquia.gov.co"/>
    <s v="Fortalecimiento Autoridad Sanitaria"/>
    <s v="Población Pobre No Afiliada atendida en salud con recursos a cargo del Departamento"/>
    <s v=" Servicio atención en salud a la población pobre y vulnerable Todo El Departamento, Antioquia, Occidente"/>
    <s v="01-2275"/>
    <s v="Población Pobre No Afiliada atendida en salud con recursos a cargo del Departamento"/>
    <s v="Contratación de mediana y alta complejidad"/>
    <m/>
    <m/>
    <m/>
    <m/>
    <m/>
    <x v="1"/>
    <m/>
    <m/>
    <m/>
    <s v="Eliana Murillo"/>
    <s v="C"/>
    <s v="Supervisión técnica, administrativa y financiera"/>
  </r>
  <r>
    <x v="18"/>
    <n v="85101604"/>
    <s v="Prestación de servicios de salud de baja complejidad o de primer nivel de atención  para la  población pobre no cubierta con subsidios a la demanda residente en el municipio de San Juan de Urabá."/>
    <s v="ENERO  "/>
    <s v="10 meses"/>
    <s v="Contratación directa"/>
    <s v="SGP"/>
    <n v="319167000"/>
    <n v="319167000"/>
    <s v="NO"/>
    <s v="NO"/>
    <s v="Angela Palacio"/>
    <s v="Profesional Universitaria"/>
    <n v="3839821"/>
    <s v="angela.palacio@antioquia.gov.co"/>
    <s v="Fortalecimiento Autoridad Sanitaria"/>
    <s v="Población Pobre No Afiliada atendida en salud con recursos a cargo del Departamento"/>
    <s v=" Servicio atención en salud a la población pobre y vulnerable Todo El Departamento, Antioquia, Occidente"/>
    <s v="01-2275"/>
    <s v="Población Pobre No Afiliada atendida en salud con recursos a cargo del Departamento"/>
    <s v="Contratación de mediana y alta complejidad"/>
    <m/>
    <m/>
    <m/>
    <m/>
    <m/>
    <x v="1"/>
    <m/>
    <m/>
    <m/>
    <s v="Eliana Murillo"/>
    <s v="C"/>
    <s v="Supervisión técnica, administrativa y financiera"/>
  </r>
  <r>
    <x v="18"/>
    <n v="85101604"/>
    <s v="Prestación de servicios de salud de baja complejidad o de primer nivel de atención para la  población pobre no cubierta con subsidios a la demanda residente en el municipio de Uramita."/>
    <s v="ENERO  "/>
    <s v="10 meses"/>
    <s v="Contratación directa"/>
    <s v="SGP"/>
    <n v="139630000"/>
    <n v="139630000"/>
    <s v="NO"/>
    <s v="NO"/>
    <s v="Angela Palacio"/>
    <s v="Profesional Universitaria"/>
    <n v="3839821"/>
    <s v="angela.palacio@antioquia.gov.co"/>
    <s v="Fortalecimiento Autoridad Sanitaria"/>
    <s v="Población Pobre No Afiliada atendida en salud con recursos a cargo del Departamento"/>
    <s v=" Servicio atención en salud a la población pobre y vulnerable Todo El Departamento, Antioquia, Occidente"/>
    <s v="01-2275"/>
    <s v="Población Pobre No Afiliada atendida en salud con recursos a cargo del Departamento"/>
    <s v="Contratación de mediana y alta complejidad"/>
    <m/>
    <m/>
    <m/>
    <m/>
    <m/>
    <x v="1"/>
    <m/>
    <m/>
    <m/>
    <s v="Eliana Murillo"/>
    <s v="C"/>
    <s v="Supervisión técnica, administrativa y financiera"/>
  </r>
  <r>
    <x v="18"/>
    <n v="85101604"/>
    <s v="Prestación de servicios de salud de baja complejidad o de primer nivel de atención para la  población pobre no cubierta con subsidios a la demanda residente en el municipio de Sopetrán."/>
    <s v="ENERO  "/>
    <s v="10 meses"/>
    <s v="Contratación directa"/>
    <s v="SGP"/>
    <n v="273940000"/>
    <n v="273940000"/>
    <s v="NO"/>
    <s v="NO"/>
    <s v="Angela Palacio"/>
    <s v="Profesional Universitaria"/>
    <n v="3839821"/>
    <s v="angela.palacio@antioquia.gov.co"/>
    <s v="Fortalecimiento Autoridad Sanitaria"/>
    <s v="Población Pobre No Afiliada atendida en salud con recursos a cargo del Departamento"/>
    <s v=" Servicio atención en salud a la población pobre y vulnerable Todo El Departamento, Antioquia, Occidente"/>
    <s v="01-2275"/>
    <s v="Población Pobre No Afiliada atendida en salud con recursos a cargo del Departamento"/>
    <s v="Contratación de mediana y alta complejidad"/>
    <m/>
    <m/>
    <m/>
    <m/>
    <m/>
    <x v="1"/>
    <m/>
    <m/>
    <m/>
    <s v="Eliana Murillo"/>
    <s v="C"/>
    <s v="Supervisión técnica, administrativa y financiera"/>
  </r>
  <r>
    <x v="18"/>
    <n v="85101604"/>
    <s v="Prestación de servicios de salud de baja complejidad o de primer nivel de atenciónpara la  población pobre no cubierta con subsidios a la demanda residente en el municipio de Vigía del Fuerte"/>
    <s v="ENERO  "/>
    <s v="10 meses"/>
    <s v="Contratación directa"/>
    <s v="SGP"/>
    <n v="151226000"/>
    <n v="151226000"/>
    <s v="NO"/>
    <s v="NO"/>
    <s v="Angela Palacio"/>
    <s v="Profesional Universitaria"/>
    <n v="3839821"/>
    <s v="angela.palacio@antioquia.gov.co"/>
    <s v="Fortalecimiento Autoridad Sanitaria"/>
    <s v="Población Pobre No Afiliada atendida en salud con recursos a cargo del Departamento"/>
    <s v=" Servicio atención en salud a la población pobre y vulnerable Todo El Departamento, Antioquia, Occidente"/>
    <s v="01-2275"/>
    <s v="Población Pobre No Afiliada atendida en salud con recursos a cargo del Departamento"/>
    <s v="Contratación de mediana y alta complejidad"/>
    <m/>
    <m/>
    <m/>
    <m/>
    <m/>
    <x v="1"/>
    <m/>
    <m/>
    <m/>
    <s v="Eliana Murillo"/>
    <s v="C"/>
    <s v="Supervisión técnica, administrativa y financiera"/>
  </r>
  <r>
    <x v="18"/>
    <n v="85101604"/>
    <s v="Prestación de servicios de salud de baja complejidad o de primer nivel de atención para la  población pobre no cubierta con subsidios a la demanda residente en el municipio de Toledo."/>
    <s v="ENERO  "/>
    <s v="10 meses"/>
    <s v="Contratación directa"/>
    <s v="SGP"/>
    <n v="135502000"/>
    <n v="135502000"/>
    <s v="NO"/>
    <s v="NO"/>
    <s v="Angela Palacio"/>
    <s v="Profesional Universitaria"/>
    <n v="3839821"/>
    <s v="angela.palacio@antioquia.gov.co"/>
    <s v="Fortalecimiento Autoridad Sanitaria"/>
    <s v="Población Pobre No Afiliada atendida en salud con recursos a cargo del Departamento"/>
    <s v=" Servicio atención en salud a la población pobre y vulnerable Todo El Departamento, Antioquia, Occidente"/>
    <s v="01-2275"/>
    <s v="Población Pobre No Afiliada atendida en salud con recursos a cargo del Departamento"/>
    <s v="Contratación de mediana y alta complejidad"/>
    <m/>
    <m/>
    <m/>
    <m/>
    <m/>
    <x v="1"/>
    <m/>
    <m/>
    <m/>
    <s v="Eliana Murillo"/>
    <s v="C"/>
    <s v="Supervisión técnica, administrativa y financiera"/>
  </r>
  <r>
    <x v="18"/>
    <n v="85101604"/>
    <s v="Prestación de servicios de salud de baja complejidad o de primer nivel de atención para la  población pobre no cubierta con subsidios a la demanda residente en el municipio de Tarazá."/>
    <s v="ENERO  "/>
    <s v="10 meses"/>
    <s v="Contratación directa"/>
    <s v="SGP"/>
    <n v="152474000"/>
    <n v="152474000"/>
    <s v="NO"/>
    <s v="NO"/>
    <s v="Angela Palacio"/>
    <s v="Profesional Universitaria"/>
    <n v="3839821"/>
    <s v="angela.palacio@antioquia.gov.co"/>
    <s v="Fortalecimiento Autoridad Sanitaria"/>
    <s v="Población Pobre No Afiliada atendida en salud con recursos a cargo del Departamento"/>
    <s v=" Servicio atención en salud a la población pobre y vulnerable Todo El Departamento, Antioquia, Occidente"/>
    <s v="01-2275"/>
    <s v="Población Pobre No Afiliada atendida en salud con recursos a cargo del Departamento"/>
    <s v="Contratación de mediana y alta complejidad"/>
    <m/>
    <m/>
    <m/>
    <m/>
    <m/>
    <x v="1"/>
    <m/>
    <m/>
    <m/>
    <s v="Eliana Murillo"/>
    <s v="C"/>
    <s v="Supervisión técnica, administrativa y financiera"/>
  </r>
  <r>
    <x v="18"/>
    <n v="85101604"/>
    <s v="Prestación de servicios de salud de baja complejidad o de primer nivel de atención para la  población pobre no cubierta con subsidios a la demanda residente en el municipio de Gómez Plata."/>
    <s v="ENERO  "/>
    <s v="10 meses"/>
    <s v="Contratación directa"/>
    <s v="SGP"/>
    <n v="199227000"/>
    <n v="199227000"/>
    <s v="NO"/>
    <s v="NO"/>
    <s v="Angela Palacio"/>
    <s v="Profesional Universitaria"/>
    <n v="3839821"/>
    <s v="angela.palacio@antioquia.gov.co"/>
    <s v="Fortalecimiento Autoridad Sanitaria"/>
    <s v="Población Pobre No Afiliada atendida en salud con recursos a cargo del Departamento"/>
    <s v=" Servicio atención en salud a la población pobre y vulnerable Todo El Departamento, Antioquia, Occidente"/>
    <s v="01-2275"/>
    <s v="Población Pobre No Afiliada atendida en salud con recursos a cargo del Departamento"/>
    <s v="Contratación de mediana y alta complejidad"/>
    <m/>
    <m/>
    <m/>
    <m/>
    <m/>
    <x v="1"/>
    <m/>
    <m/>
    <m/>
    <s v="Eliana Murillo"/>
    <s v="C"/>
    <s v="Supervisión técnica, administrativa y financiera"/>
  </r>
  <r>
    <x v="18"/>
    <n v="85101604"/>
    <s v="Prestación de servicios de salud de baja complejidad o de primer nivel de atención para la  población pobre no cubierta con subsidios a la demanda residente en el municipio de Argelia"/>
    <s v="ENERO  "/>
    <s v="10 meses"/>
    <s v="Contratación directa"/>
    <s v="SGP"/>
    <n v="192267000"/>
    <n v="192267000"/>
    <s v="NO"/>
    <s v="NO"/>
    <s v="Angela Palacio"/>
    <s v="Profesional Universitaria"/>
    <n v="3839821"/>
    <s v="angela.palacio@antioquia.gov.co"/>
    <s v="Fortalecimiento Autoridad Sanitaria"/>
    <s v="Población Pobre No Afiliada atendida en salud con recursos a cargo del Departamento"/>
    <s v=" Servicio atención en salud a la población pobre y vulnerable Todo El Departamento, Antioquia, Occidente"/>
    <s v="01-2275"/>
    <s v="Población Pobre No Afiliada atendida en salud con recursos a cargo del Departamento"/>
    <s v="Contratación de mediana y alta complejidad"/>
    <m/>
    <m/>
    <m/>
    <m/>
    <m/>
    <x v="1"/>
    <m/>
    <m/>
    <m/>
    <s v="Eliana Murillo"/>
    <s v="C"/>
    <s v="Supervisión técnica, administrativa y financiera"/>
  </r>
  <r>
    <x v="18"/>
    <n v="85100000"/>
    <s v="Prestar servicios de salud de mediana  alta complejidad  para la población pobre  de Antioquia no cubierta con subsidios a la demanda y  dar soporte a la red pública de hospitales de Antioquia y apoyar la referencia y contra referencia de pacientes. "/>
    <s v="Febrero"/>
    <s v="8 meses"/>
    <s v="Contratación directa"/>
    <s v="SGP"/>
    <n v="5000000000"/>
    <n v="5000000000"/>
    <s v="NO"/>
    <s v="NO"/>
    <s v="Angela Palacio"/>
    <s v="Profesional Universitaria"/>
    <n v="3839821"/>
    <s v="angela.palacio@antioquia.gov.co"/>
    <s v="Fortalecimiento Autoridad Sanitaria"/>
    <s v="Población Pobre No Afiliada atendida en salud con recursos a cargo del Departamento"/>
    <s v=" Servicio atención en salud a la población pobre y vulnerable Todo El Departamento, Antioquia, Occidente"/>
    <s v="01-2275"/>
    <s v="Población Pobre No Afiliada atendida en salud con recursos a cargo del Departamento"/>
    <s v="Contratación de mediana y alta complejidad"/>
    <m/>
    <m/>
    <m/>
    <m/>
    <m/>
    <x v="1"/>
    <m/>
    <m/>
    <m/>
    <s v="Celmira Duque "/>
    <s v="C"/>
    <s v="Supervisión técnica, administrativa y financiera"/>
  </r>
  <r>
    <x v="18"/>
    <n v="85121900"/>
    <s v="Proveer  el medicamento Eculizumab (Soliris), para dar respuesta a  fallos de tutela  en contra del Departamento-SSSA y garantizar la continuidad del tratamiento a pacientes de la población pobre de Antioquia con diagnóstico de  Hemoglobinuria Paroxística Nocturna"/>
    <s v="AGOSTO"/>
    <s v="2 meses"/>
    <s v="Contratación directa"/>
    <s v="Recursos propios"/>
    <n v="900000000"/>
    <n v="900000000"/>
    <s v="NO"/>
    <s v="NO"/>
    <s v="Angela Palacio"/>
    <s v="Profesional Universitaria"/>
    <n v="3839821"/>
    <s v="angela.palacio@antioquia.gov.co"/>
    <s v="Fortalecimiento Autoridad Sanitaria"/>
    <s v="Población Pobre No Afiliada atendida en salud con recursos a cargo del Departamento"/>
    <s v=" Servicio atención en salud a la población pobre y vulnerable Todo El Departamento, Antioquia, Occidente"/>
    <s v="01-2275"/>
    <s v="Población Pobre No Afiliada atendida en salud con recursos a cargo del Departamento"/>
    <s v="Contratación de mediana y alta complejidad"/>
    <m/>
    <m/>
    <m/>
    <m/>
    <m/>
    <x v="1"/>
    <m/>
    <m/>
    <m/>
    <s v="Carlos M. Aristizábal"/>
    <s v="C"/>
    <s v="Supervisión técnica, administrativa y financiera"/>
  </r>
  <r>
    <x v="18"/>
    <n v="85101604"/>
    <s v="Prestación de servicios de salud de baja complejidad para la  población pobre no cubierta con subsidios a la demanda residente en el municipio de Puerto Berrío."/>
    <s v="ENERO  "/>
    <s v="10 meses"/>
    <s v="Contratación directa"/>
    <s v="Recursos propios"/>
    <n v="20000000"/>
    <n v="20000000"/>
    <s v="NO"/>
    <s v="NO"/>
    <s v="Angela Palacio"/>
    <s v="Profesional Universitaria"/>
    <n v="3839821"/>
    <s v="angela.palacio@antioquia.gov.co"/>
    <s v="Fortalecimiento Autoridad Sanitaria"/>
    <s v="Población Pobre No Afiliada atendida en salud con recursos a cargo del Departamento"/>
    <s v=" Servicio atención en salud a la población pobre y vulnerable Todo El Departamento, Antioquia, Occidente"/>
    <s v="01-2275"/>
    <s v="Población Pobre No Afiliada atendida en salud con recursos a cargo del Departamento"/>
    <s v="Contratación de mediana y alta complejidad"/>
    <m/>
    <m/>
    <m/>
    <m/>
    <m/>
    <x v="1"/>
    <m/>
    <m/>
    <m/>
    <s v="Eliana Murillo"/>
    <s v="C"/>
    <s v="Supervisión técnica, administrativa y financiera"/>
  </r>
  <r>
    <x v="18"/>
    <n v="85100000"/>
    <s v="Prestación de servicios de salud de mediana complejidad para la  población pobre no cubierta con subsidios a la demanda residente en el municipio de Puerto Berrío."/>
    <s v="ENERO  "/>
    <s v="10 meses"/>
    <s v="Contratación directa"/>
    <s v="SGP"/>
    <n v="50000000"/>
    <n v="50000000"/>
    <s v="NO"/>
    <s v="NO"/>
    <s v="Angela Palacio"/>
    <s v="Profesional Universitaria"/>
    <m/>
    <s v="angela.palacio@antioquia.gov.co"/>
    <s v="Fortalecimiento Autoridad Sanitaria"/>
    <s v="Población Pobre No Afiliada atendida en salud con recursos a cargo del Departamento"/>
    <s v=" Servicio atención en salud a la población pobre y vulnerable Todo El Departamento, Antioquia, Occidente"/>
    <s v="01-2275"/>
    <s v="Población Pobre No Afiliada atendida en salud con recursos a cargo del Departamento"/>
    <s v="Contratación de mediana y alta complejidad"/>
    <m/>
    <m/>
    <m/>
    <m/>
    <m/>
    <x v="1"/>
    <m/>
    <m/>
    <m/>
    <s v="Gladys Beltrán"/>
    <s v="C"/>
    <s v="Supervisión técnica, administrativa y financiera"/>
  </r>
  <r>
    <x v="18"/>
    <n v="85101604"/>
    <s v="Prestación de servicios de salud de baja complejidad o de primer nivel de atención para la  población pobre no cubierta con subsidios a la demanda residente en el municipio de Zaragoza"/>
    <s v="ENERO  "/>
    <s v="10 meses"/>
    <s v="Contratación directa"/>
    <s v="Recursos propios"/>
    <n v="15000000"/>
    <n v="15000000"/>
    <s v="NO"/>
    <s v="NO"/>
    <s v="Angela Palacio"/>
    <s v="Profesional Universitaria"/>
    <n v="3839821"/>
    <s v="angela.palacio@antioquia.gov.co"/>
    <s v="Fortalecimiento Autoridad Sanitaria"/>
    <s v="Población Pobre No Afiliada atendida en salud con recursos a cargo del Departamento"/>
    <s v=" Servicio atención en salud a la población pobre y vulnerable Todo El Departamento, Antioquia, Occidente"/>
    <s v="01-2275"/>
    <s v="Población Pobre No Afiliada atendida en salud con recursos a cargo del Departamento"/>
    <s v="Contratación de mediana y alta complejidad"/>
    <m/>
    <m/>
    <m/>
    <m/>
    <m/>
    <x v="1"/>
    <m/>
    <m/>
    <m/>
    <s v="Eliana Murillo"/>
    <s v="C"/>
    <s v="Supervisión técnica, administrativa y financiera"/>
  </r>
  <r>
    <x v="18"/>
    <n v="85101504"/>
    <s v="Garantizar la prestación de los servicios de atención psiquiátrica integral y asistencia social a las personas que sean declaradas jurídicamente inimputables por trastorno mental o inmadurez psicológica. Clínica San Juan de Dios de la Ceja"/>
    <s v="ENERO  "/>
    <s v="10 meses"/>
    <s v="Contratación directa"/>
    <s v="Presupuesto de entidad nacional"/>
    <n v="1600000000"/>
    <n v="1600000000"/>
    <s v="NO"/>
    <s v="NO"/>
    <s v="Angela Palacio"/>
    <s v="Profesional Universitaria"/>
    <n v="3839821"/>
    <s v="angela.palacio@antioquia.gov.co"/>
    <s v="Fortalecimiento Autoridad Sanitaria"/>
    <s v="Población Pobre No Afiliada atendida en salud con recursos a cargo del Departamento"/>
    <s v=" Servicio atención en salud a la población pobre y vulnerable Todo El Departamento, Antioquia, Occidente"/>
    <s v="01-2275"/>
    <s v="Población Pobre No Afiliada atendida en salud con recursos a cargo del Departamento"/>
    <s v="Contratación de mediana y alta complejidad"/>
    <m/>
    <m/>
    <m/>
    <m/>
    <m/>
    <x v="1"/>
    <m/>
    <m/>
    <m/>
    <s v="Angela Patricia Palacio"/>
    <s v="C"/>
    <s v="Supervisión técnica, administrativa y financiera"/>
  </r>
  <r>
    <x v="18"/>
    <n v="80101604"/>
    <s v="Prestar el servicio de apoyo logístico para realizar la asesoría, asistencia técnica e inspección y vigilancia en la normatividad que regula el Sistema General de Seguridad Social en Salud a los Actores del Sistema en los Municipios del Departamento de Antioquia (contrato de varios proyectos)."/>
    <s v="ENERO  "/>
    <s v="10 meses"/>
    <s v="Selección Abreviada - Menor Cuantía"/>
    <s v="Recursos propios"/>
    <n v="80000000"/>
    <n v="80000000"/>
    <s v="NO"/>
    <s v="NO"/>
    <s v="Angela Palacio"/>
    <s v="Profesional Universitaria"/>
    <n v="3839821"/>
    <s v="angela.palacio@antioquia.gov.co"/>
    <s v="Fortalecimiento Autoridad Sanitaria"/>
    <s v="Población Pobre No Afiliada atendida en salud con recursos a cargo del Departamento - Población afiliada al sistema de seguridad social en salud"/>
    <s v=" Servicio atención en salud a la población pobre y vulnerable Todo El Departamento, Antioquia, Occidente y fortalecimiento del aseguramiento de la población antioqueña."/>
    <s v="01-2275"/>
    <s v="Población Pobre No Afiliada atendida en salud con recursos a cargo del Departamento - Población afiliada al sistema de seguridad social en salud"/>
    <s v="Contratación de mediana y alta complejidad"/>
    <m/>
    <m/>
    <m/>
    <m/>
    <m/>
    <x v="1"/>
    <m/>
    <m/>
    <m/>
    <s v="Paula Zapata"/>
    <s v="C"/>
    <s v="Supervisión técnica, administrativa y financiera"/>
  </r>
  <r>
    <x v="18"/>
    <n v="78111502"/>
    <s v="GARANTIZAR EL DESPLAZAMIENTO DE LOS SERVIDORES  DE LA DIRECCION DE ATENCIÓN A LAS PERSONAS DE LA SECRETARIA SECCIONAL DE SALUD Y PROTECCIÓN SOCIAL DE ANTIOQUIA EN COMISIÓN OFICIAL Y/ O EVENTOS DE CAPACITACIÓN (TRANSPORTE AÉREO) (CONTRATO ENTRE TODAS LAS DIRECCIONES)"/>
    <s v="ENERO  "/>
    <s v="10 meses"/>
    <s v="Licitación Pública"/>
    <s v="Recursos propios"/>
    <n v="20000000"/>
    <n v="20000000"/>
    <s v="NO"/>
    <s v="NO"/>
    <s v="Angela Palacio"/>
    <s v="Profesional Universitaria"/>
    <n v="3839821"/>
    <s v="angela.palacio@antioquia.gov.co"/>
    <s v="Fortalecimiento Autoridad Sanitaria"/>
    <s v="Población Pobre No Afiliada atendida en salud con recursos a cargo del Departamento y fortalecimiento del aseguramiento de la población Antioqueña"/>
    <s v=" Servicio atención en salud a la población pobre y vulnerable Todo El Departamento, Antioquia, Occidente y fortalecimiento del aseguramiento de la población antioqueña."/>
    <s v="01-2275"/>
    <s v="Población Pobre No Afiliada atendida en salud con recursos a cargo del Departamento y fortalecimiento del aseguramiento de la población Antioqueña"/>
    <s v="Contratación de mediana y alta complejidad"/>
    <m/>
    <m/>
    <m/>
    <m/>
    <m/>
    <x v="1"/>
    <m/>
    <m/>
    <m/>
    <s v="Erika Torres"/>
    <s v="C"/>
    <s v="Supervisión técnica, administrativa y financiera"/>
  </r>
  <r>
    <x v="18"/>
    <n v="78111502"/>
    <s v=" GARANTIZAR EL DESPLAZAMIENTO DE LOS SERVIDORES  DE LA DIRECCION DE  DE ATENCIÓN A LAS PERSONAS DE LA SECRETARIA SECCIONAL DE SALUD Y PROTECCIÓN SOCIAL DE ANTIOQUIA EN COMISIÓN OFICIAL Y/ O EVENTOS  (TRANSPORTE TERRESTRE)  (CONTRATO ENTRE TODAS LAS DIRECCIONES)"/>
    <s v="ENERO  "/>
    <s v="10 meses"/>
    <s v="Licitación Pública"/>
    <s v="Recursos propios"/>
    <n v="16000000"/>
    <n v="16000000"/>
    <s v="NO"/>
    <s v="NO"/>
    <s v="Angela Palacio"/>
    <s v="Profesional Universitaria"/>
    <n v="3839821"/>
    <s v="angela.palacio@antioquia.gov.co"/>
    <s v="Fortalecimiento Autoridad Sanitaria"/>
    <s v="Población Pobre No Afiliada atendida en salud con recursos a cargo del Departamento y fortalecimiento del aseguramiento de la población Antioqueña"/>
    <s v=" Servicio atención en salud a la población pobre y vulnerable Todo El Departamento, Antioquia, Occidente y fortalecimiento del aseguramiento de la población antioqueña."/>
    <s v="01-2275"/>
    <s v="Población Pobre No Afiliada atendida en salud con recursos a cargo del Departamento y fortalecimiento del aseguramiento de la población Antioqueña"/>
    <s v="Contratación de mediana y alta complejidad"/>
    <m/>
    <m/>
    <m/>
    <m/>
    <m/>
    <x v="1"/>
    <m/>
    <m/>
    <m/>
    <s v="Beatriz Lopera"/>
    <s v="C"/>
    <s v="Supervisión técnica, administrativa y financiera"/>
  </r>
  <r>
    <x v="18"/>
    <n v="43211508"/>
    <s v="Renovación tecnologica de equipos y servidores "/>
    <s v="MARZO  "/>
    <s v="4 meses "/>
    <s v="Selección Abreviada - Subasta Inversa"/>
    <s v="Recursos propios"/>
    <n v="450000000"/>
    <n v="450000000"/>
    <s v="NO"/>
    <s v="NO"/>
    <s v="Luis Eduardo Corredor Bello,  "/>
    <s v="Director de Informatica, "/>
    <s v="3838910"/>
    <s v="luis.corredor@antioquia.gov.co"/>
    <s v="Fortalecimiento Autoridad Sanitaria"/>
    <s v="Sistemas de Información  hospitalario interoperables a la red departamental de información."/>
    <s v="Fortalecimiento de las TIC en la Secretaria Seccional de Salud y Protección Social de Antioquia."/>
    <s v="01-0034"/>
    <s v="Infraestructura tecnologica actualizada"/>
    <s v="Actualizar  la plataforma tecnológica de hardware, software, comunicaciones y redes."/>
    <m/>
    <m/>
    <m/>
    <m/>
    <m/>
    <x v="1"/>
    <m/>
    <m/>
    <m/>
    <s v="Responsable en la Dirección de Informatica"/>
    <s v="C"/>
    <s v="Tecnica, Administrativa, Financiera."/>
  </r>
  <r>
    <x v="18"/>
    <n v="78111500"/>
    <s v="Tiquetes Aereos"/>
    <s v="Febrero"/>
    <s v="11 meses "/>
    <s v="Selección Abreviada - Menor Cuantía"/>
    <s v="Recursos propios"/>
    <n v="3500000"/>
    <n v="3500000"/>
    <s v="NO"/>
    <s v="NO"/>
    <s v="Erika Florez"/>
    <s v="Profesional Universitaria "/>
    <s v="3839888"/>
    <s v="erika.torres@antioquia.gov.co"/>
    <s v="Fortalecimiento Autoridad Sanitaria"/>
    <s v="Sistemas de Información  hospitalario interoperables a la red departamental de información."/>
    <s v="Fortalecimiento de las TIC en la Secretaria Seccional de Salud y Protección Social de Antioquia."/>
    <s v="01-0034"/>
    <s v="Asesorias y asistencias tecnicas  realizadas a Municipios."/>
    <s v="Gestionar la información"/>
    <m/>
    <m/>
    <m/>
    <m/>
    <m/>
    <x v="1"/>
    <m/>
    <m/>
    <m/>
    <s v="Wilson Duque"/>
    <s v="C"/>
    <s v="Tecnica, Administrativa, Financiera"/>
  </r>
  <r>
    <x v="18"/>
    <n v="80141902"/>
    <s v="Prestar servicio de apoyo logístico en los eventos programados por la Secretaria Seccional de Salud y Protección Social de Antioquia en su misión de brindar asesoría y asistencia técnica en salud a las Direcciones Locales de Salud (DLS), Empresas Administradoras de Planes de Beneficios (EAPB), Empresas Sociales del Estado (ESE), Instituciones Prestadoras de Servicios (IPS), Consejo Territorial de Seguridad Social en Salud (CTSSS) y demás actores del Sistema General de Seguridad  Social en Salud del Departamento de Antioquia._x000a_"/>
    <s v="Febrero"/>
    <s v="10 meses"/>
    <s v="Mínima Cuantía"/>
    <s v="Recursos propios"/>
    <n v="163000000"/>
    <n v="40000000"/>
    <s v="NO"/>
    <s v="NO"/>
    <s v="Yesid Quiroz Varela-  Claudia Vegara"/>
    <s v="Profesional-Técnica"/>
    <s v="3839805"/>
    <s v="yesid.quiroz@antioquia.gov.co -claudia.vergara@antioquia.gov.co"/>
    <s v="Fortalecimiento Autoridad Sanitaria"/>
    <s v="Inspección y vigilancia a las Direcciones Locales de Salud, Empresas Administradoras de Planes de Beneficios y Prestadores de Servicios de Salud "/>
    <s v="Fortalecimiento institucional de la Secretaría Seccional de Salud y Protección Social de Antioquia y de los actores del SGSSS Todo El Departamento, Antioquia, Occidente "/>
    <s v=" 01-0033001"/>
    <s v="Asesoria y Asistencia Técnica a los DLS en la formulacion del Plan Territorial de Salud y el POAI."/>
    <s v="Asesoria y asistencia técnica a las ESE, DLS, EPS y demàs actores del Sistema General de Seguridad social en Salud. "/>
    <m/>
    <m/>
    <m/>
    <m/>
    <m/>
    <x v="1"/>
    <m/>
    <m/>
    <m/>
    <s v="Maria Claudia Noreña"/>
    <s v="C"/>
    <s v="Tecnica, Administrativa, Financiera"/>
  </r>
  <r>
    <x v="18"/>
    <n v="781118008"/>
    <s v="Prestación de servicios de transporte terrestre automotor para apoyar la gestión de las dependencias de la Gobernación de Antioquia- Secretaria Seccional de Salud y Protección Social de Antioquia"/>
    <s v="ENERO  "/>
    <s v="11 meses"/>
    <s v="Selección Abreviada - Subasta Inversa"/>
    <s v="Recursos propios"/>
    <n v="220000000"/>
    <n v="220000000"/>
    <s v="NO"/>
    <s v="NO"/>
    <s v="Beatriz Lopera"/>
    <s v="Profesional Universitaria area de salud "/>
    <s v="3839941"/>
    <s v="beatriz.loperamontoya@antioquia.gov.co"/>
    <s v="Fortalecimiento Autoridad Sanitaria"/>
    <s v="Redes integradas de servicios de salud con prestación de servicios"/>
    <s v="Fortalecimiento de la red de servicios de salud de Departamento de Antioquia"/>
    <s v="01-0041"/>
    <s v="Asesoria y Asistencia Técnica a la formulación de los PSFF y PGIRS"/>
    <s v="Asesoria  y Asistencia Técnica  a Juntas Directivas ESE,  Divulgacion y Desarrollo del MIAS, y todas las demas "/>
    <m/>
    <m/>
    <m/>
    <m/>
    <m/>
    <x v="1"/>
    <m/>
    <m/>
    <m/>
    <s v="Beatriz I Lopera m"/>
    <s v="C"/>
    <s v="Tecnica, juridica,administrativa y financiera"/>
  </r>
  <r>
    <x v="18"/>
    <n v="851017003"/>
    <s v="Apoyar el mejoramiento de  dotación de las ESE Hospitales del Departamento de Antioquia."/>
    <s v="ABRIL  "/>
    <s v="8 meses "/>
    <s v="Contratación directa"/>
    <s v="Recursos propios"/>
    <n v="62000000"/>
    <n v="62000000"/>
    <s v="NO"/>
    <s v="NO"/>
    <s v="Beatriz Lopera"/>
    <s v="Profesional Universitaria area de salud "/>
    <s v="3839941"/>
    <s v="beatriz.loperamontoya@antioquia.gov.co"/>
    <s v="Fortalecimiento Autoridad Sanitaria"/>
    <s v="Redes integradas de servicios de salud con prestación de servicios"/>
    <s v="Fortalecimiento de la red de servicios de salud de Departamento de Antioquia"/>
    <s v="01-0041"/>
    <s v="Dotación de Equipo Biomedico para las E.S.E"/>
    <s v="Evaluacion a proyectos de dotación"/>
    <m/>
    <m/>
    <m/>
    <m/>
    <m/>
    <x v="1"/>
    <m/>
    <m/>
    <m/>
    <s v="Beatriz I Lopera m"/>
    <s v="C"/>
    <s v="Tecnica, juridica,administrativa y financiera"/>
  </r>
  <r>
    <x v="18"/>
    <n v="81160000"/>
    <s v="Implementar la modalidad de Telemedicina en las ESE"/>
    <s v="ABRIL  "/>
    <s v="8 meses "/>
    <s v="Contratación directa"/>
    <s v="Recursos propios"/>
    <n v="200000000"/>
    <n v="200000000"/>
    <s v="NO"/>
    <s v="NO"/>
    <s v="Beatriz Lopera"/>
    <s v="Profesional Universitaria area de salud "/>
    <s v="3839941"/>
    <s v="beatriz.loperamontoya@antioquia.gov.co"/>
    <s v="Fortalecimiento Autoridad Sanitaria"/>
    <s v="Redes integradas de servicios de salud con prestación de servicios"/>
    <s v="Implementación del sistema integrado de información en salud y servicios de_x000a_Telemedicina departamento , Antioquia, Occidente"/>
    <s v="01-0038"/>
    <s v="empresas sociales del estado con prestación de servicio de telemedicina implementado "/>
    <s v="cofinanciación de la telemedicina"/>
    <m/>
    <m/>
    <m/>
    <m/>
    <m/>
    <x v="1"/>
    <m/>
    <m/>
    <m/>
    <s v="Beatriz I Lopera m"/>
    <s v="C"/>
    <s v="Tecnica, juridica,administrativa y financiera"/>
  </r>
  <r>
    <x v="18"/>
    <n v="85111614"/>
    <s v="Apoyar a la promoción de los estilos de vida saludables - actividad física "/>
    <s v="MARZO  "/>
    <s v="8 meses"/>
    <s v="Contratación directa"/>
    <s v="SGP"/>
    <n v="500000000"/>
    <n v="500000000"/>
    <s v="NO"/>
    <s v="NO"/>
    <s v="Alexandra Jimena Jiménez"/>
    <s v="Profesional Universitario"/>
    <s v="3835387"/>
    <s v="cristian.paez@antioquia.gov.co"/>
    <s v="Salud Pública"/>
    <s v="Tasa de mortalidad por infarto agudo de miocardio"/>
    <s v="Fortalecimiento estilos de vida saludable y atención de condiciones no trasmisibles-VIDA SALUDABLE"/>
    <s v="10-0029001"/>
    <s v="Incremento de la actividad f´sisica en la población antioqueña"/>
    <s v="Promoción de la actividad física en los municipios del departamento de Antioquia"/>
    <m/>
    <m/>
    <m/>
    <m/>
    <m/>
    <x v="1"/>
    <m/>
    <m/>
    <m/>
    <s v="Jimena Jiménez"/>
    <s v="C"/>
    <s v="Tecnica, Administrativa, Financiera"/>
  </r>
  <r>
    <x v="18"/>
    <n v="85111614"/>
    <s v="Apoyar la Gestión de la información relacionado con el Registro Poblacional de Cáncer y el desarrollo de capacidades en enfermedades oncologicas en los actores del SGSSS de Antioquia"/>
    <s v="MAYO"/>
    <s v="9 meses"/>
    <s v="Contratación directa"/>
    <s v="SGP"/>
    <n v="800000000"/>
    <n v="91053850"/>
    <s v="NO"/>
    <s v="NO"/>
    <s v="Alexandra Jimena Jiménez"/>
    <s v="Profesional Universitario"/>
    <s v="3835387"/>
    <s v="cristian.paez@antioquia.gov.co"/>
    <s v="Salud Pública"/>
    <s v="Tasa de mortalidad por cáncer de mama t Tasa de mortalidad por cáncer de cuello uterino"/>
    <s v="Fortalecimiento estilos de vida saludable y atención de condiciones no trasmisibles-VIDA SALUDABLE"/>
    <s v="10-0029001"/>
    <s v="Conocimiento oportuno del comportamiento del cáncer en Antioquia"/>
    <s v="Identificar y caracterizar las fuentes generadoras de datos, recolección, selección y procesamiento de información del Registro Poblacional de Cáncer en el departamento de Antioquia y apoyar actividades de asesoría y  asistencia técnica y monitoreo de los tumores priorizados en salud pública,  a la red de Instituciones Prestadores de Servicios de Salud (IPS) en cáncer del Departamento."/>
    <m/>
    <m/>
    <m/>
    <m/>
    <m/>
    <x v="1"/>
    <m/>
    <m/>
    <m/>
    <s v="Cristian Andrés Paéz Rodriguez"/>
    <s v="C"/>
    <s v="Tecnica, Administrativa, Financiera"/>
  </r>
  <r>
    <x v="18"/>
    <n v="851011705"/>
    <s v="Brindar Atención psicosocial a población víctima del conflicito armado"/>
    <s v="MARZO  "/>
    <s v="9 meses"/>
    <s v="Contratación directa"/>
    <s v="SGP"/>
    <n v="1069526014"/>
    <n v="1069526014"/>
    <s v="NO"/>
    <s v="NO"/>
    <s v="Alexandra Gallo Tabares"/>
    <s v="Profesional Universitario"/>
    <s v="3835169"/>
    <s v="alexandra.gallo@antioquia.gov.co"/>
    <s v="Salud Pública"/>
    <s v="Mantener la tasa de víctimas de violencia intrafamiliar "/>
    <s v="Fortalecimiento de la convicencia social y salud mental en todo el departamento de Antioquia "/>
    <s v="10-0031"/>
    <s v="Número de personas que reciben atención psicosocial a las víctimas del conflicto armado en el Departmento de Antioquia "/>
    <s v="Atención psicosocial a población víctima del conflicito armado"/>
    <m/>
    <m/>
    <m/>
    <m/>
    <m/>
    <x v="1"/>
    <m/>
    <m/>
    <m/>
    <s v="Alexandra Gallo Tabares "/>
    <s v="B"/>
    <s v="Supervisión Técnica "/>
  </r>
  <r>
    <x v="18"/>
    <n v="851011705"/>
    <s v="Apoyar la Asesoria y Asistencia Tecnica en lo previsto en la dimensión Convivencia y Salud Mental: diferentes violencias, Trastornos Mentales y politicas públicas."/>
    <s v="MARZO  "/>
    <s v="9 meses"/>
    <s v="Contratación directa"/>
    <s v="SGP"/>
    <n v="837745057"/>
    <n v="337745057"/>
    <s v="NO"/>
    <s v="NO"/>
    <s v="Dora Gomez"/>
    <s v="Profesional Universitario"/>
    <s v="3839910"/>
    <s v="dora.gomez@antioquia.gov.co"/>
    <s v="Salud Pública"/>
    <s v="Municipios con Políticas públicas de salud mental implementadas"/>
    <s v="Fortalecimiento de La Convivencia Social y Salud Mental en Todo El Departamento, Antioquia, Occidente"/>
    <s v="10-0031"/>
    <s v="Porcentaje  de Municipios con Políticas públicas de salud mental implementadas"/>
    <s v="Asesoria y asistencia técnica a los actores del sistema de SGSSS"/>
    <m/>
    <m/>
    <m/>
    <m/>
    <m/>
    <x v="1"/>
    <m/>
    <m/>
    <m/>
    <s v="Dora María Gomez Gomez"/>
    <s v="C"/>
    <s v="Tecnica, Administrativa, Financiera"/>
  </r>
  <r>
    <x v="18"/>
    <n v="851011705"/>
    <s v="Apoyar la Asesoria y Asistencia Tecnica en la Prevención del consumo de sustancias psicoactivas. "/>
    <s v="MARZO  "/>
    <s v="9 meses"/>
    <s v="Contratación directa"/>
    <s v="SGP"/>
    <n v="300000000"/>
    <n v="0"/>
    <s v="NO"/>
    <s v="NO"/>
    <s v="Dora Gomez"/>
    <s v="Profesional Universitario"/>
    <s v="3839910"/>
    <s v="dora.gomez@antioquia.gov.co"/>
    <s v="Salud Pública"/>
    <s v="Municipios con planes territoriales de reducción de sustancias psicoactivas en los municipios."/>
    <s v="Fortalecimiento de La Convivencia Social y Salud Mental en Todo El Departamento, Antioquia, Occidente"/>
    <s v="10-0031"/>
    <s v="Número de Municipios con planes territoriales de reducción de sustancias psicoactivas en los municipios."/>
    <s v="Asesoria y asistencia técnica a los actores del sistema de SGSSS"/>
    <m/>
    <m/>
    <m/>
    <m/>
    <m/>
    <x v="1"/>
    <m/>
    <m/>
    <m/>
    <s v="Dora María Gomez Gomez"/>
    <s v="C"/>
    <s v="Tecnica, Administrativa, Financiera"/>
  </r>
  <r>
    <x v="18"/>
    <n v="85151600"/>
    <s v="Fortalecer los actores del sistema en la implementación y adherencia de los protocolos de vigilancia y atención de la malnutrición de la población materno - infantil "/>
    <s v="MARZO  "/>
    <s v="8 meses"/>
    <s v="Contratación directa"/>
    <s v="SGP"/>
    <n v="300000000"/>
    <n v="64760000"/>
    <s v="NO"/>
    <s v="NO"/>
    <s v="Martha Navarro"/>
    <s v="Nutricionista- Dietista Grado III"/>
    <s v="3007040581"/>
    <s v="saludpublica.san@antioquia.gov.co"/>
    <s v="Salud Pública"/>
    <s v="Proporción de Bajo Peso al Nacer_x000a__x000a_Instituciones Públicas Prestadoras de Servicios de Salud con asistencia técnica e implementación de la normatividad vigente de la vigilancia nutricional y atención de la mujer gestante y el bajo peso al nacer_x000a__x000a_Instituciones Públicas Prestadoras de Servicios de salud con asistencia técnica para la implementación en la normatividad vigente para la vigilancia de la morbilidad y mortalidad por desnutrición en los menores de 5 años_x000a__x000a_Instituciones Públicas Prestadoras de Servicios de salud con vigilancia nutricional de los eventos de notificación obligatoria en los municipios"/>
    <s v="Fortalecimiento en alimentación y nutrición desde la salud Pública "/>
    <s v="07-0080001"/>
    <s v="Actores del sistema aplicando el conocimiento técnico para la detección oportuna  y atención con calidad  de la malnutrición en la población materno - infantil_x000a__x000a_Secretarías de Salud  e IPS Municipales  con procesos de Vigilancia nutricional implementados para los eventos de notificación obligatoria, necesarios para la toma de decisiones con enfoque intersectorial _x000a_"/>
    <s v="Apoyar el proceso de gestión - desarrollo de capacidades en los actores del sistema, a través de asesoría y asistencia técnica directa en los  municipios del Departamento _x000a__x000a_Apoyar el proceso de vigilancia nutricional en salud pública  de los eventos nutricionales  de interés en salud pública, según lineamientos del Instituto Nacional de Salud en los municipios del Departamento "/>
    <m/>
    <m/>
    <m/>
    <m/>
    <m/>
    <x v="1"/>
    <m/>
    <m/>
    <m/>
    <s v="Johana Elena Cortes Torres "/>
    <s v="C"/>
    <s v="Tecnica, Administrativa, Financiera"/>
  </r>
  <r>
    <x v="18"/>
    <n v="85101701"/>
    <s v="Asesorar y asistir tecnicamente a los actores del SGSSS en la Vigilancia de los eventos de interés en Salud Pública de Antioquia."/>
    <s v="Febrero"/>
    <s v="11 meses"/>
    <s v="Contratación directa"/>
    <s v="SGP"/>
    <n v="700000000"/>
    <n v="112581686"/>
    <s v="NO"/>
    <s v="NO"/>
    <s v="Mercedes Ramirez Urán"/>
    <s v="Profesional Universitario"/>
    <s v="3835390"/>
    <s v="mercedes.ramirez@antioquia.gov.co"/>
    <s v="Fortalecimiento Autoridad Sanitaria"/>
    <s v="Inspección y vigilancia  a las Direcciones Locales de Salud, Empresas Administradoras de Planes de Beneficios y Prestadores de Servicios de Salud"/>
    <s v="Fortalecimiento de la vigilancia y gestión del conocimiento"/>
    <s v=" 01-0045001"/>
    <s v="Conocimiento oportuno del comportamiento  de los eventos de interes en Salud Pública."/>
    <s v="Contratación de apoyo  de los procesos de gestión de salud pública"/>
    <m/>
    <m/>
    <m/>
    <m/>
    <m/>
    <x v="1"/>
    <m/>
    <m/>
    <m/>
    <s v="Mercedes Ramírez Urán"/>
    <s v="B"/>
    <s v="Tecnica, Administrativa, Financiera"/>
  </r>
  <r>
    <x v="18"/>
    <n v="851011705"/>
    <s v="Realizar monitoreo y seguimiento a la gestión en Salud Pública de las EAPB e IPS Públicas y/o privadas, a las acciones de la Resoluciones 412 de 2000 y 4505 de 2012. "/>
    <s v="MARZO  "/>
    <s v="9 meses"/>
    <s v="Selección Abreviada - Menor Cuantía"/>
    <s v="SGP"/>
    <n v="400000000"/>
    <n v="0"/>
    <s v="NO"/>
    <s v="NO"/>
    <s v="Gustavo Adolfo Posada"/>
    <s v="Profesional Universitario"/>
    <s v="3835386"/>
    <s v="gustavo.posada@antioquia.gov.co"/>
    <s v="Fortalecimiento Autoridad Sanitaria"/>
    <s v="Tasa Mortalidad Genera"/>
    <s v="Fortalecimiento de la vigilancia en salud pública a los actores SGSSS Todo El_x000a_Departamento, Antioquia, Occidente"/>
    <s v="01-0045"/>
    <s v="Numero de actores de SGSSS vigilados"/>
    <s v="Monitoreo y seguimiento a la gestión de las acciones de salud pública en las EAPB e IPS"/>
    <m/>
    <m/>
    <m/>
    <m/>
    <m/>
    <x v="1"/>
    <m/>
    <m/>
    <m/>
    <s v="Gustavo Adolfo Posada Jaramillo"/>
    <s v="C"/>
    <s v="Tecnica, Administrativa, Financiera"/>
  </r>
  <r>
    <x v="18"/>
    <s v="82121800"/>
    <s v="Suministrar medicamentos en caso de brotes epidemiologicos."/>
    <s v="MARZO  "/>
    <s v="7 meses "/>
    <s v="Mínima Cuantía"/>
    <s v="SGP"/>
    <n v="12581686"/>
    <n v="0"/>
    <s v="NO"/>
    <s v="NO"/>
    <s v="Mercedes Ramirez Urán"/>
    <s v="Profesional Universitario"/>
    <s v="3835390"/>
    <s v="mercedes.ramirez@antioquia.gov.co"/>
    <s v="Fortalecimiento Autoridad Sanitaria"/>
    <s v="Eventos de interes en Salud Pública vigilados"/>
    <s v="Fortalecimiento de la vigilancia y gestión del conocimiento"/>
    <s v=" 01-0045001"/>
    <s v="Conocimiento oportuno del comportamiento  de los eventos de interes en Salud Pública"/>
    <s v="Apoyo a la  intervención de brotes"/>
    <m/>
    <m/>
    <m/>
    <m/>
    <m/>
    <x v="1"/>
    <m/>
    <m/>
    <m/>
    <s v="Mercedes Ramírez Urán"/>
    <s v="B"/>
    <s v="Tecnica, Administrativa, Financiera"/>
  </r>
  <r>
    <x v="18"/>
    <n v="41000000"/>
    <s v="Adquirir Equipos y suministros de laboratorio para el LDSP."/>
    <s v="Febrero"/>
    <s v="10 meses"/>
    <s v="Licitación Pública"/>
    <s v="SGP"/>
    <n v="900000000"/>
    <n v="900000000"/>
    <s v="NO"/>
    <s v="NO"/>
    <s v="Juan Carlos Cañas Agudelo"/>
    <s v="Coordinador LDSP "/>
    <s v="3835402"/>
    <s v="juancarlos.canas@antioquia.gov.co"/>
    <s v="Salud Pública"/>
    <s v="Fortalecer la capacidad resolutiva de los hospitales públicos, teniendo en cuenta su sostenibilidad financiera"/>
    <s v="Fortalecimiento del Laboratorio Departamental de Salud Pública de Antioquia Todo El Departamento, Antioquia, Occidente-LABORATORIO"/>
    <s v="01-0028001"/>
    <s v="Laboratorios de la Red del departamento con programa de control de calidad externo implementado"/>
    <s v="Adquirir Equipos y suministros de laboratorio, de medición, de observación yde pruebas (Equipos)"/>
    <m/>
    <m/>
    <m/>
    <m/>
    <m/>
    <x v="1"/>
    <m/>
    <m/>
    <m/>
    <s v="Juan Carlos Cañas Agudelo"/>
    <s v="C"/>
    <s v="Tecnica, Administrativa, Financiera"/>
  </r>
  <r>
    <x v="18"/>
    <n v="41000000"/>
    <s v="Adquirir Equipos y suministros de laboratorio para el LDSP."/>
    <s v="Febrero"/>
    <s v="10 meses"/>
    <s v="Licitación Pública"/>
    <s v="SGP"/>
    <n v="1300000000"/>
    <n v="1300000000"/>
    <s v="NO"/>
    <s v="NO"/>
    <s v="Juan Carlos Cañas Agudelo"/>
    <s v="Coordinador LDSP "/>
    <s v="3835402"/>
    <s v="juancarlos.canas@antioquia.gov.co"/>
    <s v="Salud Pública"/>
    <s v="Fortalecer la capacidad resolutiva de los hospitales públicos, teniendo en cuenta su sostenibilidad financiera"/>
    <s v="Fortalecimiento del Laboratorio Departamental de Salud Pública de Antioquia Todo El Departamento, Antioquia, Occidente-LABORATORIO"/>
    <s v="01-0028001"/>
    <s v="Laboratorios de la Red del departamento con programa de control de calidad externo implementado"/>
    <s v="Adquirir Equipos y suministros de laboratorio, de medición, de observación yde pruebas (Insumos)"/>
    <m/>
    <m/>
    <m/>
    <m/>
    <m/>
    <x v="1"/>
    <m/>
    <m/>
    <m/>
    <s v="Adriana Gonzalez"/>
    <s v="C"/>
    <s v="Tecnica, Administrativa, Financiera"/>
  </r>
  <r>
    <x v="18"/>
    <n v="81000000"/>
    <s v="Suministrar servicios de Mantenimiento de Equipos de Laboratorio"/>
    <s v="Febrero"/>
    <s v="10 meses"/>
    <s v="Licitación Pública"/>
    <s v="SGP"/>
    <n v="186209129"/>
    <n v="186209129"/>
    <s v="NO"/>
    <s v="NO"/>
    <s v="Juan Carlos Cañas Agudelo"/>
    <s v="Coordinador LDSP "/>
    <s v="3835402"/>
    <s v="juancarlos.canas@antioquia.gov.co"/>
    <s v="Salud Pública"/>
    <s v="Fortalecer la capacidad resolutiva de los hospitales públicos, teniendo en cuenta su sostenibilidad financiera"/>
    <s v="Fortalecimiento del Laboratorio Departamental de Salud Pública de Antioquia Todo El Departamento, Antioquia, Occidente-LABORATORIO"/>
    <s v="01-0028001"/>
    <s v="Laboratorios de la Red del departamento con programa de control de calidad externo implementado"/>
    <s v="Mantenimiento Equipos de Laboratorio"/>
    <m/>
    <m/>
    <m/>
    <m/>
    <m/>
    <x v="1"/>
    <m/>
    <m/>
    <m/>
    <s v="Adriana Gonzalez"/>
    <s v="C"/>
    <s v="Tecnica, Administrativa, Financiera"/>
  </r>
  <r>
    <x v="18"/>
    <n v="71000000"/>
    <s v="Adquirir bien inmueble como servicios de operación de arriendo para el LDSP"/>
    <s v="Febrero"/>
    <s v="12 meses"/>
    <s v="Contratación directa"/>
    <s v="Recursos propios"/>
    <n v="941000000"/>
    <n v="855000000"/>
    <s v="SI"/>
    <s v="SI"/>
    <s v="Juan Carlos Cañas Agudelo"/>
    <s v="Coordinador LDSP "/>
    <s v="3835402"/>
    <s v="juancarlos.canas@antioquia.gov.co"/>
    <s v="Salud Pública"/>
    <s v="Fortalecer la capacidad resolutiva de los hospitales públicos, teniendo en cuenta su sostenibilidad financiera"/>
    <s v="Fortalecimiento del Laboratorio Departamental de Salud Pública de Antioquia Todo El Departamento, Antioquia, Occidente-LABORATORIO"/>
    <s v="01-0028001"/>
    <s v="Laboratorios de la Red del departamento con programa de control de calidad externo implementado"/>
    <s v="Servicios de operación de arriendo"/>
    <n v="6302"/>
    <n v="15684"/>
    <d v="2017-01-20T00:00:00"/>
    <n v="2017060001187"/>
    <n v="460006167"/>
    <x v="2"/>
    <s v="CORPORACION PARA INVESTIGACIONES BIOLÓGICAS - CIB"/>
    <s v="En ejecución"/>
    <m/>
    <s v="Adriana Gonzalez"/>
    <s v="C"/>
    <s v="Tecnica, Administrativa, Financiera"/>
  </r>
  <r>
    <x v="18"/>
    <n v="85000000"/>
    <s v="Apoyar la Asistencia tecnica y el analisis de muestras que no procesa el LDSP"/>
    <s v="Febrero"/>
    <s v="10 meses"/>
    <s v="Contratación directa"/>
    <s v="SGP"/>
    <n v="400000000"/>
    <n v="400000000"/>
    <s v="NO"/>
    <s v="NO"/>
    <s v="Juan Carlos Cañas Agudelo"/>
    <s v="Coordinador LDSP "/>
    <s v="3835402"/>
    <s v="juancarlos.canas@antioquia.gov.co"/>
    <s v="Salud Pública"/>
    <s v="Fortalecer la capacidad resolutiva de los hospitales públicos, teniendo en cuenta su sostenibilidad financiera"/>
    <s v="Fortalecimiento del Laboratorio Departamental de Salud Pública de Antioquia Todo El Departamento, Antioquia, Occidente-LABORATORIO"/>
    <s v="01-0028001"/>
    <s v="Laboratorios de la Red del departamento con programa de control de calidad externo implementado"/>
    <s v="Prestación de Servicios y Apoyo a la Gestión"/>
    <m/>
    <m/>
    <m/>
    <m/>
    <m/>
    <x v="1"/>
    <m/>
    <m/>
    <m/>
    <s v="Diana Posada"/>
    <s v="C"/>
    <s v="Tecnica, Administrativa, Financiera"/>
  </r>
  <r>
    <x v="18"/>
    <n v="85000000"/>
    <s v="Apoyar la Asesoria y Asistencia tecnica a la red de laboratorios del departamento"/>
    <s v="Febrero"/>
    <s v="10 meses"/>
    <s v="Licitación Pública"/>
    <s v="SGP"/>
    <n v="300000000"/>
    <n v="300000000"/>
    <s v="NO"/>
    <s v="NO"/>
    <s v="Juan Carlos Cañas Agudelo"/>
    <s v="Coordinador LDSP "/>
    <s v="3835402"/>
    <s v="juancarlos.canas@antioquia.gov.co"/>
    <s v="Salud Pública"/>
    <s v="Fortalecer la capacidad resolutiva de los hospitales públicos, teniendo en cuenta su sostenibilidad financiera"/>
    <s v="Fortalecimiento del Laboratorio Departamental de Salud Pública de Antioquia Todo El Departamento, Antioquia, Occidente-LABORATORIO"/>
    <s v="01-0028001"/>
    <s v="Laboratorios de la Red del departamento con programa de control de calidad externo implementado"/>
    <s v="Asesorar a la Red de Laboratorios en los aspectos tendientes a mejorar la calidad en la prestación de servicios"/>
    <m/>
    <m/>
    <m/>
    <m/>
    <m/>
    <x v="1"/>
    <m/>
    <m/>
    <m/>
    <s v="Marta Ospina"/>
    <s v="C"/>
    <s v="Tecnica, Administrativa, Financiera"/>
  </r>
  <r>
    <x v="18"/>
    <n v="85000000"/>
    <s v="Apoyar la Investigación Bacteriológica"/>
    <s v="Febrero"/>
    <s v="10 meses"/>
    <s v="Contratación directa"/>
    <s v="SGP"/>
    <n v="12000000"/>
    <n v="12000000"/>
    <s v="NO"/>
    <s v="NO"/>
    <s v="Juan Carlos Cañas Agudelo"/>
    <s v="Coordinador LDSP "/>
    <s v="3835402"/>
    <s v="juancarlos.canas@antioquia.gov.co"/>
    <s v="Salud Pública"/>
    <s v="Fortalecer la capacidad resolutiva de los hospitales públicos, teniendo en cuenta su sostenibilidad financiera"/>
    <s v="Fortalecimiento del Laboratorio Departamental de Salud Pública de Antioquia Todo El Departamento, Antioquia, Occidente-LABORATORIO"/>
    <s v="01-0028001"/>
    <s v="Laboratorios de la Red del departamento con programa de control de calidad externo implementado"/>
    <s v="Gestión del conocimiento (Investigación)"/>
    <m/>
    <m/>
    <m/>
    <m/>
    <m/>
    <x v="1"/>
    <m/>
    <m/>
    <m/>
    <s v="Diana Posada"/>
    <s v="C"/>
    <s v="Tecnica, Administrativa, Financiera"/>
  </r>
  <r>
    <x v="18"/>
    <n v="85101701"/>
    <s v="Apoyar la gestión de vigilancia en Salud Pública, Asesoría, Asistencia Técnica, de la Infancia y la  Salud Sexual y Reproductiva del Departamento de Antioquia"/>
    <s v="Febrero"/>
    <s v="8 meses"/>
    <s v="Contratación directa"/>
    <s v="SGP"/>
    <n v="487908429"/>
    <n v="487908429"/>
    <s v="SI"/>
    <s v="NO"/>
    <s v="Zulma  del campo tabares Morales "/>
    <s v="Profesional Universitaria Area salud "/>
    <s v="3835381"/>
    <s v="zulma.tabares @antioquia.gov.co"/>
    <s v="Salud Pública"/>
    <s v="Tasa de mortalidad general, Razón de mortalidad materna por causas directas, Embarazos de 10 a 14 años, Embarazos de 15 a 19 años, Incidencia de  VIH/SIDA, Implementación de la estrategia de maternidad segura y prevención del aborto inseguro en los municipios ,  Servicios en Salud Amigables implementados para Adolescentes y Jóvenes. Estrategia de información, educación y comunicación para la prevención basada en información correcta sobre la situación de VIH/SIDA y comportamientos de riesgo en los municipios "/>
    <s v="Fortalecimiento de la sexualidad y de los derechos sexuales y reproductivos "/>
    <s v="01-0037001"/>
    <s v="Tasa de mortalidad general, Razón de mortalidad materna por causas directas, Embarazos de 10 a 14 años, Embarazos de 15 a 19 años, Incidencia de  VIH/SIDA, Implementación de la estrategia de maternidad segura y prevención del aborto inseguro en los municipios ,  Servicios en Salud Amigables implementados para Adolescentes y Jóvenes. Estrategia de información, educación y comunicación para la prevención basada en información correcta sobre la situación de VIH/SIDA y comportamientos de riesgo en los municipios "/>
    <s v="Apoyar la gestión de vigilancia en Salud Pública, Asesoría, Asistencia Técnica, de  la  Salud Sexual y Reproductiva del Departamento de Antioquia._x000a__x000a_"/>
    <m/>
    <m/>
    <m/>
    <m/>
    <m/>
    <x v="1"/>
    <m/>
    <m/>
    <m/>
    <s v="Zulma del campo Tabares Morales "/>
    <s v="C"/>
    <s v="Tecnica, Administrativa, Financiera"/>
  </r>
  <r>
    <x v="18"/>
    <n v="93131608"/>
    <s v="Apoyar las asesorias y asistencias tecnicas sobre la Politica Nacional de Salud Sexual y Reproductiva "/>
    <s v="Febrero"/>
    <s v="9 meses"/>
    <s v="Contratación directa"/>
    <s v="SGP"/>
    <n v="250000000"/>
    <n v="50000000"/>
    <s v="NO"/>
    <s v="NO"/>
    <s v="Zulma  del campo tabares Morales "/>
    <s v="Profesional Universitaria Area salud "/>
    <s v="3835381"/>
    <s v="zulma.tabares @antioquia.gov.co"/>
    <s v="Salud Pública"/>
    <s v="Tasa de mortalidad general, Razón de mortalidad materna por causas directas, Embarazos de 10 a 14 años, Embarazos de 15 a 19 años, Incidencia de  VIH/SIDA, Implementación de la estrategia de maternidad segura y prevención del aborto inseguro en los municipios ,  Servicios en Salud Amigables implementados para Adolescentes y Jóvenes. Estrategia de información, educación y comunicación para la prevención basada en información correcta sobre la situación de VIH/SIDA y comportamientos de riesgo en los municipios "/>
    <s v="Fortalecimiento de la sexualidad y de los derechos sexuales y reproductivos "/>
    <s v="01-0037001"/>
    <s v="Tasa de mortalidad general, Razón de mortalidad materna por causas directas, Embarazos de 10 a 14 años, Embarazos de 15 a 19 años, Incidencia de  VIH/SIDA, Implementación de la estrategia de maternidad segura y prevención del aborto inseguro en los municipios ,  Servicios en Salud Amigables implementados para Adolescentes y Jóvenes. Estrategia de información, educación y comunicación para la prevención basada en información correcta sobre la situación de VIH/SIDA y comportamientos de riesgo en los municipios "/>
    <s v="Apoyar la gestión de vigilancia en Salud Pública, Asesoría, Asistencia Técnica, de  la  Salud Sexual y Reproductiva del Departamento de Antioquia_x000a__x000a_"/>
    <m/>
    <m/>
    <m/>
    <m/>
    <m/>
    <x v="1"/>
    <m/>
    <m/>
    <m/>
    <s v="Zulma del campo Tabares Morales "/>
    <s v="C"/>
    <s v="Tecnica, Administrativa, Financiera"/>
  </r>
  <r>
    <x v="18"/>
    <n v="85111507"/>
    <s v="Suministro de preservativos masculinos y femeninos."/>
    <s v="Febrero"/>
    <s v="1 mes "/>
    <s v="Selección Abreviada - Subasta Inversa"/>
    <s v="SGP"/>
    <n v="100000000"/>
    <n v="0"/>
    <s v="NO"/>
    <s v="NO"/>
    <s v="Zulma  del campo tabares Morales "/>
    <s v="Profesional Universitaria Area salud "/>
    <s v="3835381"/>
    <s v="zulma.tabares @antioquia.gov.co"/>
    <s v="Salud Pública"/>
    <s v="Tasa de mortalidad general, Razón de mortalidad materna por causas directas, Embarazos de 10 a 14 años, Embarazos de 15 a 19 años, Incidencia de  VIH/SIDA, Implementación de la estrategia de maternidad segura y prevención del aborto inseguro en los municipios ,  Servicios en Salud Amigables implementados para Adolescentes y Jóvenes. Estrategia de información, educación y comunicación para la prevención basada en información correcta sobre la situación de VIH/SIDA y comportamientos de riesgo en los municipios "/>
    <s v="Fortalecimiento de la sexualidad y de los derechos sexuales y reproductivos "/>
    <s v="01-0037001"/>
    <s v="Tasa de mortalidad general, Razón de mortalidad materna por causas directas, Embarazos de 10 a 14 años, Embarazos de 15 a 19 años, Incidencia de  VIH/SIDA, Implementación de la estrategia de maternidad segura y prevención del aborto inseguro en los municipios ,  Servicios en Salud Amigables implementados para Adolescentes y Jóvenes. Estrategia de información, educación y comunicación para la prevención basada en información correcta sobre la situación de VIH/SIDA y comportamientos de riesgo en los municipios "/>
    <s v="Asesoria y asistencia tecnica, vigilancia epidemiologica,  campaña IEC VIH  , Gestion de insumos "/>
    <m/>
    <m/>
    <m/>
    <m/>
    <m/>
    <x v="1"/>
    <m/>
    <m/>
    <m/>
    <s v="Zulma del campo Tabares Morales "/>
    <s v="C"/>
    <s v="Tecnica, Administrativa, Financiera"/>
  </r>
  <r>
    <x v="18"/>
    <n v="461116011"/>
    <s v=" Suministrar kits de pruebas rapidas para vih y sifilis, para los talleres de entrenamiento en prueba rapida en las subregiones"/>
    <s v="Febrero"/>
    <s v="1 mes "/>
    <s v="Mínima Cuantía"/>
    <s v="SGP"/>
    <n v="15000000"/>
    <n v="15000000"/>
    <s v="NO"/>
    <s v="NO"/>
    <s v="Zulma  del campo tabares Morales "/>
    <s v="Profesional Universitaria Area salud "/>
    <s v="3835381"/>
    <s v="zulma.tabares @antioquia.gov.co"/>
    <s v="Salud Pública"/>
    <s v="Tasa de mortalidad general, Razón de mortalidad materna por causas directas,  Incidencia de  VIH/SIDA, Implementación de la estrategia de maternidad segura y prevención del aborto inseguro en los municipios ,  Servicios en Salud Amigables implementados para Adolescentes y Jóvenes. Estrategia de información, educación y comunicación para la prevención basada en información correcta sobre la situación de VIH/SIDA y comportamientos de riesgo en los municipios "/>
    <s v="Fortalecimiento de la sexualidad y de los derechos sexuales y reproductivos "/>
    <s v="01-0037001"/>
    <s v="Tasa de mortalidad general, Razón de mortalidad materna por causas directas, Embarazos de 10 a 14 años, Embarazos de 15 a 19 años, Incidencia de  VIH/SIDA, Implementación de la estrategia de maternidad segura y prevención del aborto inseguro en los municipios ,  Servicios en Salud Amigables implementados para Adolescentes y Jóvenes. Estrategia de información, educación y comunicación para la prevención basada en información correcta sobre la situación de VIH/SIDA y comportamientos de riesgo en los municipios "/>
    <s v="Asesoria y asistencia tecnica, vigilancia epidemiologica,  campaña IEC VIH  , Gestion de insumos "/>
    <m/>
    <m/>
    <m/>
    <m/>
    <m/>
    <x v="1"/>
    <m/>
    <m/>
    <m/>
    <s v="Zulma del campo Tabares Morales "/>
    <s v="C"/>
    <s v="Tecnica, Administrativa, Financiera"/>
  </r>
  <r>
    <x v="18"/>
    <n v="85111608"/>
    <s v="Suministro de Leche maternizada, para evitar transmisión vertical de VIH."/>
    <s v="Febrero"/>
    <s v="1 mes "/>
    <s v="Mínima Cuantía"/>
    <s v="SGP"/>
    <n v="10000000"/>
    <n v="10000000"/>
    <s v="NO"/>
    <s v="NO"/>
    <s v="Zulma  del campo tabares Morales "/>
    <s v="Profesional Universitaria Area salud "/>
    <s v="3835381"/>
    <s v="zulma.tabares @antioquia.gov.co"/>
    <s v="Salud Pública"/>
    <s v=" Incidencia de  VIH/SIDA"/>
    <s v="Fortalecimiento de la sexualidad y de los derechos sexuales y reproductivos "/>
    <s v="01-0037001"/>
    <s v="Tasa de mortalidad general, Incidencia de  VIH/SIDA, Implementación de la estrategia de maternidad segura y prevención del aborto inseguro en los municipios "/>
    <s v="Asesoria y asistencia tecnica, viglancia epidemiologiac y gestion de insumos "/>
    <m/>
    <m/>
    <m/>
    <m/>
    <m/>
    <x v="1"/>
    <m/>
    <m/>
    <m/>
    <s v="Zulma del campo Tabares Morales "/>
    <s v="C"/>
    <s v="Tecnica, Administrativa, Financiera"/>
  </r>
  <r>
    <x v="18"/>
    <n v="85111614"/>
    <s v="Apoyar la gestión de vigilancia en Salud Pública, Asesoría, Asistencia Técnica, de la Infancia y la  Salud Sexual y Reproductiva del Departamento de Antioquia"/>
    <s v="Febrero"/>
    <s v="11 meses"/>
    <s v="Contratación directa"/>
    <s v="SGP"/>
    <n v="412091571"/>
    <n v="337745057"/>
    <s v="SI"/>
    <s v="NO"/>
    <s v="Luz Myriam Cano Velásquez"/>
    <s v="Profesional Universitario"/>
    <n v="3839907"/>
    <s v="luzmyriam.cano@antioquia.gov.co"/>
    <s v="Salud Pública"/>
    <s v="Mortalidad General"/>
    <s v="Protección al desarrollo integral de los niños y niñas del Todo El Departamento, Antioquia, Occidente"/>
    <s v="07-0078001"/>
    <s v="Mortalidad en menores de 1 año y en menores de 5 años"/>
    <s v="Asesoría y Asistencia Técnica y Vigilancia Epidemiológica de los eventos de interés en la infancia"/>
    <m/>
    <m/>
    <m/>
    <m/>
    <m/>
    <x v="1"/>
    <m/>
    <m/>
    <m/>
    <s v="Luz Myriam Cano Velásquez"/>
    <s v="C"/>
    <s v="Técnica, administrativa y financiera"/>
  </r>
  <r>
    <x v="18"/>
    <m/>
    <s v="Apoyar las asesorias y asistencias tecnicas sobre la Atención Integral a la Infancia. "/>
    <s v="MARZO  "/>
    <s v="9 meses"/>
    <s v="Contratación directa"/>
    <s v="SGP"/>
    <n v="175653486"/>
    <n v="0"/>
    <s v="NO"/>
    <s v="NO"/>
    <s v="Luz Myriam Cano Velásquez"/>
    <s v="Profesional Universitario"/>
    <n v="3839907"/>
    <s v="luzmyriam.cano@antioquia.gov.co"/>
    <s v="Salud Pública"/>
    <s v="Mortalidad en menores de un año, Mortalidad en menores de cinco años, Implementacion del Plan de los Mil Primeros Días, Implementacion de la Estrategia Atencion Integral a la Primera Infancia "/>
    <s v=" Protección al desarrollo integral de los niños y niñas del Todo El Departamento, Antioquia, Occidente"/>
    <s v="07-0078"/>
    <s v="Mortalidad en menores de 1 año y en menores de 5 años"/>
    <s v="Asesoría y Asistencia Técnica y Vigilancia Epidemiológica de los eventos de interés en la infancia"/>
    <m/>
    <m/>
    <m/>
    <m/>
    <m/>
    <x v="1"/>
    <m/>
    <m/>
    <m/>
    <s v="Luz Myriam Cano Velásquez"/>
    <s v="C"/>
    <s v="Técnica, administrativa y financiera"/>
  </r>
  <r>
    <x v="18"/>
    <n v="85101701"/>
    <s v="Realizar actividades para resaltar los talentos y capacidades de las personas con discapacidad"/>
    <s v="ABRIL  "/>
    <s v="9 meses"/>
    <s v="Contratación directa"/>
    <s v="SGP"/>
    <n v="207744526"/>
    <n v="207744526"/>
    <s v="NO"/>
    <s v="NO"/>
    <s v="Jaime Humberto Vargas"/>
    <s v="profesional universitario"/>
    <s v="3839876"/>
    <s v="jaime.vargas@antioquia.gov.co"/>
    <s v="Población en Situación de Discapacidad"/>
    <s v="Política pública implementada de personas en situación de discapacidad"/>
    <s v="Población en Situación de Discapacidad"/>
    <s v="01-0040003"/>
    <s v="Política Pública de Discapacidad"/>
    <s v="Publicidad. Asistencia a Seminario. Reconocimientos en especie a personas con discapacidad. Asistencia a Actividad artística. Apoyo logístico para evento de celebración día de las personas con Discapacidad y para asistencia a las actividades mencionadas. "/>
    <m/>
    <m/>
    <m/>
    <m/>
    <m/>
    <x v="1"/>
    <m/>
    <m/>
    <m/>
    <s v="Jaime Humberto Vargas"/>
    <s v="C"/>
    <s v="Técnica, administrativa y financiera"/>
  </r>
  <r>
    <x v="18"/>
    <n v="85101701"/>
    <s v="Apoyar la Asesoria y Asistencia Técnica a los en la Políltica Pública de Discapacidad y al comité departamental de discapacidad"/>
    <s v="MARZO  "/>
    <s v="9 meses"/>
    <s v="Selección Abreviada - Menor Cuantía"/>
    <s v="SGP"/>
    <n v="312581686"/>
    <n v="112581686"/>
    <s v="SI"/>
    <s v="NO"/>
    <s v="Jaime Humberto Vargas"/>
    <s v="profesional universitario"/>
    <s v="3839877"/>
    <s v="jaime.vargas@antioquia.gov.co"/>
    <s v="Población en Situación de Discapacidad"/>
    <s v="Política pública implementada de personas en situación de discapacidad"/>
    <s v="Población en Situación de Discapacidad"/>
    <s v="01-0040001"/>
    <s v="Política Pública de Discapacidad_x000a_Registro de Localización y Caracteriación de Personas con Discapacidad"/>
    <s v="Prestación de servicios de asesoria y asistencia técnica en política pública de discapacidad"/>
    <m/>
    <m/>
    <m/>
    <m/>
    <m/>
    <x v="1"/>
    <m/>
    <m/>
    <m/>
    <s v="Jaime Humberto Vargas"/>
    <s v="C"/>
    <s v="Técnica, administrativa y financiera"/>
  </r>
  <r>
    <x v="18"/>
    <n v="85101705"/>
    <s v="Fortalecer la gestión municipal de los Programas Control de Tuberculosis, Eliminación de Lepra, Control de Infección Respiratoria Aguda  y Programa Ampliado de Inmunizaciones"/>
    <s v="Febrero"/>
    <s v="7 meses"/>
    <s v="Contratación directa"/>
    <s v="SGP"/>
    <n v="1300000000"/>
    <n v="0"/>
    <s v="SI"/>
    <s v="Solicitadas"/>
    <s v="Marcela Arrubla Villa"/>
    <s v="profesional Universitaria"/>
    <s v="3839882"/>
    <s v="marcela.arrubla@antioquia.gov.co"/>
    <s v="Salud Pública"/>
    <s v="Coberturas de triple viral en niños de 1 año de edad."/>
    <s v="Fortalecimiento del PAI en los componentes de vacunación,vigilancia epidemiologica de inmunoprevenibles, tuberculosis y lepra en los actores del SGSSS Todo El Departamento, Antioquia, Occidente"/>
    <s v="01-0036"/>
    <s v="Actores asesorados y Acciones de vigilancia SP"/>
    <s v="Asesoría para competencias PAI y otras. Vigilancia SP PAI y otras. Gestionar insumos PAI y otras. "/>
    <m/>
    <m/>
    <m/>
    <m/>
    <m/>
    <x v="1"/>
    <m/>
    <m/>
    <m/>
    <s v="Marcela Arrubla Villa"/>
    <s v="C"/>
    <s v="Tecnica, juridica,administrativa y financiera"/>
  </r>
  <r>
    <x v="18"/>
    <n v="85101705"/>
    <s v="Realizar la consolidación, análisis y gestión de la información e insumos requeridos en el Programa Ampliado de Inmunizaciones"/>
    <s v="Febrero"/>
    <s v="7 meses"/>
    <s v="Contratación directa"/>
    <s v="Presupuesto de entidad nacional"/>
    <n v="300000000"/>
    <n v="300000000"/>
    <s v="SI"/>
    <s v="Solicitadas"/>
    <s v="Marcela Arrubla Villa"/>
    <s v="profesional Universitaria"/>
    <s v="3839882"/>
    <s v="marcela.arrubla@antioquia.gov.co"/>
    <s v="Salud Pública"/>
    <s v="Coberturas de triple viral en niños de 1 año de edad."/>
    <s v="Fortalecimiento del PAI en los componentes de vacunación,vigilancia epidemiologica de inmunoprevenibles, tuberculosis y lepra en los actores del SGSSS Todo El Departamento, Antioquia, Occidente"/>
    <s v="01-0036"/>
    <s v="Actores asesorados y Acciones de vigilancia SP"/>
    <s v="Asesoría para competencias PAI y otras. Vigilancia SP PAI y otras. Gestionar insumos PAI y otras. "/>
    <m/>
    <m/>
    <m/>
    <m/>
    <m/>
    <x v="1"/>
    <m/>
    <m/>
    <m/>
    <s v="Marcela Arrubla Villa"/>
    <s v="C"/>
    <s v="Tecnica, juridica,administrativa y financiera"/>
  </r>
  <r>
    <x v="18"/>
    <n v="85101705"/>
    <s v="Apoyar la estrategia de Atención Primaria en Salud fortaleciendo los entornos saludables"/>
    <s v="Febrero"/>
    <s v="7 meses"/>
    <s v="Contratación directa"/>
    <s v="SGP"/>
    <n v="500000000"/>
    <n v="500000000"/>
    <s v="NO"/>
    <s v="NO"/>
    <s v="Martha Morant"/>
    <s v="profesional Universitaria"/>
    <n v="3839787"/>
    <s v="martha.morant@antioquia.gov.co"/>
    <s v="Salud Pública"/>
    <s v="Conmunicipios financiados para concurrencia para fortalecimiento a la estrategia APS"/>
    <s v="Fortalecimiento de la estrategia de Atención Primaria en salud-renovada con enfoque integral Todo El Departamento, Antioquia, Occidente."/>
    <s v="01-0046"/>
    <s v="Fortalecer el desarrollo de la estrategia de Atención Primaria en Salud y Entornos Saludables en el departamento de Antioquia"/>
    <s v="Caracterización de diferentes entornos para definir los factores protectores y de riesgo de la comunidad"/>
    <m/>
    <m/>
    <m/>
    <m/>
    <m/>
    <x v="1"/>
    <m/>
    <m/>
    <m/>
    <s v="Martha Morant"/>
    <s v="C"/>
    <s v="Tecnica, juridica,administrativa y financiera"/>
  </r>
  <r>
    <x v="18"/>
    <n v="85101705"/>
    <s v="Apoyar la difusión e implementación de la Politica Pública de Envecimiento humano y Vejez en el Departamento de Antioquia"/>
    <s v="Febrero"/>
    <s v="7 meses"/>
    <s v="Contratación directa"/>
    <s v="SGP"/>
    <n v="200000000"/>
    <n v="0"/>
    <s v="NO"/>
    <s v="NO"/>
    <s v="Monica María Vanegas Giraldo"/>
    <s v="profesional Universitaria"/>
    <n v="3839868"/>
    <s v="personasmayores@antioquia.gov.co"/>
    <s v="Salud Pública"/>
    <s v="Adopción efectiva y seguimiento de poliíticas públicas de envejecimiento humano y vejez en los municipios del Departamento de Antioquia"/>
    <s v=" Protección del Envejecimiento y Vejez , Antioquia, Occidente"/>
    <s v=" 07-0077"/>
    <s v="Número de Municipios con adopción efectiva y seguimiento de las políticas públicas de envejecimiento humano y vejez"/>
    <s v="Asesoría y asistencia técnica a los cabildos de adultos mayores de los municipios del departamento, coordinadores gerontológicos, red de cabildoas y comité gerontológico departamental"/>
    <m/>
    <m/>
    <m/>
    <m/>
    <m/>
    <x v="1"/>
    <m/>
    <m/>
    <m/>
    <s v="Monica María Vanegas Giraldo"/>
    <s v="C"/>
    <s v="Tecnica, juridica,administrativa y financiera"/>
  </r>
  <r>
    <x v="18"/>
    <n v="85101705"/>
    <s v="Fortalecer la gestión de las Instituciones prestadoras de servicios de salud para prevención y Control de las Infecciones Asociadas a la Atención en Salud"/>
    <s v="Febrero"/>
    <s v="7 meses"/>
    <s v="Contratación directa"/>
    <s v="SGP"/>
    <n v="223504839"/>
    <n v="223504839"/>
    <s v="SI"/>
    <s v="Solicitadas"/>
    <s v="Omaira Marzola"/>
    <s v="profesional Universitaria"/>
    <s v="3835175"/>
    <s v="dmarzolam@antioquia.gov.co"/>
    <s v="Salud Pública"/>
    <s v="Acciones de vigilancia en salud publica"/>
    <s v="Fortalecimiento de la gestión de las enfermedades inmunoprevenibles, Emergentes, Reemergentes y Desatendidas en Todo El Departamento Antioquia."/>
    <s v="01-0036"/>
    <s v="Fortalecer las actividades de promoción y control de las IAAS contribuyendo a la disminución de las mismas"/>
    <s v="Asesoría y asistencia técnica, seguimiento a planes de mejora, realización de diagnósticos iniciales y finales, convocatorias educativas"/>
    <m/>
    <m/>
    <m/>
    <m/>
    <m/>
    <x v="1"/>
    <m/>
    <m/>
    <m/>
    <s v="Omaira Marzola Muentes"/>
    <s v="C"/>
    <s v="Tecnica, juridica,administrativa y financiera"/>
  </r>
  <r>
    <x v="18"/>
    <n v="801117001"/>
    <s v="Prestar servicios como TECNICO AERONAUTICO para las aeronves de propiedad del Departamento de Antioquia – SSSA."/>
    <s v="ENERO  "/>
    <s v="11 meses"/>
    <s v="Contratación directa"/>
    <s v="Destinacion Especifica"/>
    <n v="100000000"/>
    <n v="0"/>
    <s v="NO"/>
    <s v="NO"/>
    <s v="Carlos Eduardo Guerra Sua"/>
    <s v="Piloto de Aviación "/>
    <n v="3600161"/>
    <s v="carlos.guerrasua@antioquia.gov.co"/>
    <s v="Fortalecimiento Autoridad Sanitaria"/>
    <s v="Poblacion de dificil acceso atendidas a traves del brigadas de salud del programa aereo de salud"/>
    <s v="Prestacion de servicios de baja complejidad a la poblacion de dificil acceso en todo el Departamento de Antioquia"/>
    <s v="01-0035"/>
    <s v="Número de poblacion pobre vulnerable y de dificil acceso del Departamento atendida"/>
    <s v="Prestacion de servicios de salud"/>
    <m/>
    <m/>
    <m/>
    <m/>
    <m/>
    <x v="1"/>
    <m/>
    <m/>
    <m/>
    <s v="Alejadro Melo Estrada"/>
    <s v="C"/>
    <s v="técnica"/>
  </r>
  <r>
    <x v="18"/>
    <n v="80131502"/>
    <s v="Permitir  el uso y goce  en calidad de arrendamiento del Hangar 71 del Aeropuerto Olaya Herrera  del municipio de  Medellín.  "/>
    <s v="ENERO  "/>
    <s v="12 meses"/>
    <s v="Contratación directa"/>
    <s v="Destinacion Especifica"/>
    <n v="140000000"/>
    <n v="66000000"/>
    <s v="SI"/>
    <s v="SI"/>
    <s v="Carlos Eduardo Guerra Sua"/>
    <s v="Piloto de Aviación "/>
    <n v="3600161"/>
    <s v="carlos.guerrasua@antioquia.gov.co"/>
    <s v="Fortalecimiento Autoridad Sanitaria"/>
    <s v="Poblacion de dificil acceso atendidas a traves del brigadas de salud del programa aereo de salud"/>
    <s v="Prestacion de servicios de baja complejidad a la poblacion de dificil acceso en todo el Departamento de Antioquia"/>
    <s v="01-0035"/>
    <s v="Número de poblacion pobre vulnerable y de dificil acceso del Departamento atendida"/>
    <s v="Prestacion de servicios de salud"/>
    <n v="6301"/>
    <n v="15810"/>
    <d v="2017-01-19T00:00:00"/>
    <n v="2017060001096"/>
    <n v="4600006166"/>
    <x v="2"/>
    <s v="AIRPLAN"/>
    <s v="En ejecución"/>
    <m/>
    <s v="Carlos Eduardo Guerra Sua"/>
    <s v="C"/>
    <s v="técnica"/>
  </r>
  <r>
    <x v="18"/>
    <n v="43191514"/>
    <s v="Entregar a título de compra venta cuatro  tarjetas para los telefonos satelitales  del Programa aéreo de salud -SSSA."/>
    <s v="Febrero"/>
    <s v="15 dias"/>
    <s v="Mínima Cuantía"/>
    <s v="Destinacion Especifica"/>
    <n v="10000000"/>
    <n v="0"/>
    <s v="NO"/>
    <s v="NO"/>
    <s v="Carlos Eduardo Guerra Sua"/>
    <s v="Piloto de Aviación "/>
    <n v="3600161"/>
    <s v="carlos.guerrasua@antioquia.gov.co"/>
    <s v="Fortalecimiento Autoridad Sanitaria"/>
    <s v="Poblacion de dificil acceso atendidas a traves del brigadas de salud del programa aereo de salud"/>
    <s v="Prestacion de servicios de baja complejidad a la poblacion de dificil acceso en todo el Departamento de Antioquia"/>
    <s v="01-0035"/>
    <s v="Número de poblacion pobre vulnerable y de dificil acceso del Departamento atendida"/>
    <s v="Prestacion de servicios de salud"/>
    <m/>
    <m/>
    <m/>
    <m/>
    <m/>
    <x v="1"/>
    <m/>
    <m/>
    <m/>
    <s v="Juan David Escobar  R"/>
    <s v="C"/>
    <s v="técnica"/>
  </r>
  <r>
    <x v="18"/>
    <n v="2171903"/>
    <s v="Entregar a título de compra venta, insumos y material médico quirúrgico para la adecuada prestación de los servicios que se realizan a través del Programa Aéreo de Salud-SSSA"/>
    <s v="MAYO"/>
    <s v="1 mes"/>
    <s v="Mínima Cuantía"/>
    <s v="Destinacion Especifica"/>
    <n v="5000000"/>
    <n v="0"/>
    <s v="NO"/>
    <s v="NO"/>
    <s v="Carlos Eduardo Guerra Sua"/>
    <s v="Piloto de Aviación "/>
    <n v="3600161"/>
    <s v="carlos.guerrasua@antioquia.gov.co"/>
    <s v="Fortalecimiento Autoridad Sanitaria"/>
    <s v="Poblacion de dificil acceso atendidas a traves del brigadas de salud del programa aereo de salud"/>
    <s v="Prestacion de servicios de baja complejidad a la poblacion de dificil acceso en todo el Departamento de Antioquia"/>
    <s v="01-0035"/>
    <s v="Número de poblacion pobre vulnerable y de dificil acceso del Departamento atendida"/>
    <s v="Prestacion de servicios de salud"/>
    <m/>
    <m/>
    <m/>
    <m/>
    <m/>
    <x v="1"/>
    <m/>
    <m/>
    <m/>
    <s v="Juan David Escobar  R"/>
    <s v="C"/>
    <s v="técnica"/>
  </r>
  <r>
    <x v="18"/>
    <s v="901215002 - 781115002 "/>
    <s v="Tiquetes Aereos"/>
    <s v="MARZO  "/>
    <s v="11 meses"/>
    <s v="Licitación Pública"/>
    <s v="Destinacion Especifica"/>
    <n v="10000000"/>
    <n v="0"/>
    <s v="NO"/>
    <s v="NO"/>
    <s v="Carlos Eduardo Guerra Sua"/>
    <s v="Piloto de Aviación "/>
    <n v="3600161"/>
    <s v="carlos.guerrasua@antioquia.gov.co"/>
    <s v="Fortalecimiento Autoridad Sanitaria"/>
    <s v="Poblacion de dificil acceso atendidas a traves del brigadas de salud del programa aereo de salud"/>
    <s v="Prestacion de servicios de baja complejidad a la poblacion de dificil acceso en todo el Departamento de Antioquia"/>
    <s v="01-0035"/>
    <s v="Número de poblacion pobre vulnerable y de dificil acceso del Departamento atendida"/>
    <s v="Prestacion de servicios de salud"/>
    <m/>
    <m/>
    <m/>
    <m/>
    <m/>
    <x v="1"/>
    <m/>
    <m/>
    <m/>
    <s v="Alejadro Melo Estrada"/>
    <s v="C"/>
    <s v="técnica"/>
  </r>
  <r>
    <x v="18"/>
    <n v="86131702"/>
    <s v="Realizar entrenamiento recurrente para piloto autonomo en simulador para el avión Cessna Caravan 208B con avionica Garmin 1000."/>
    <s v="ENERO  "/>
    <s v="15 dias"/>
    <s v="Contratación directa"/>
    <s v="A.2.4.7  1116  0-OI2611  241110900  013101001"/>
    <n v="70000000"/>
    <n v="0"/>
    <s v="NO"/>
    <s v="NO"/>
    <s v="Carlos Eduardo Guerra Sua"/>
    <s v="Piloto de Aviación "/>
    <n v="3600161"/>
    <s v="carlos.guerrasua@antioquia.gov.co"/>
    <s v="Fortalecimiento Autoridad Sanitaria"/>
    <s v="Poblacion de dificil acceso atendidas a traves del brigadas de salud del programa aereo de salud"/>
    <s v="Prestacion de servicios de baja complejidad a la poblacion de dificil acceso en todo el Departamento de Antioquia"/>
    <s v="01-0035"/>
    <s v="Número de poblacion pobre vulnerable y de dificil acceso del Departamento atendida"/>
    <s v="Prestacion de servicios de salud"/>
    <m/>
    <m/>
    <m/>
    <m/>
    <m/>
    <x v="1"/>
    <m/>
    <m/>
    <m/>
    <s v="Luis Alejandro Rivera Arango"/>
    <s v="C"/>
    <s v="técnica"/>
  </r>
  <r>
    <x v="18"/>
    <n v="80101604"/>
    <s v="Realizar acciones de asesoría, asistencia técnica, inspección y vigilancia a los actores del sistema, para el desarrollo del plan territorial de salud pública enmarcado en el Plan decenal de salud Pública y el Plan de desarrollo departamental, en los 125 municipios del Departamento de Antioquia"/>
    <s v="ENERO  "/>
    <s v="3 meses"/>
    <s v="Contratación directa"/>
    <s v="SGP; rentas cedidas, "/>
    <n v="6542350741"/>
    <n v="0"/>
    <s v="SI"/>
    <s v="SI"/>
    <s v="Samir Alonso Murillo Palacios"/>
    <s v="Director de Asuntos Legales"/>
    <n v="3839761"/>
    <s v="samir.murillo@antioquia.gov.co"/>
    <s v="Salud Ambiental, Salud Pública, Fortalecimiento de la Autoridad Sanitaria, Población en Situación de Discapacidad"/>
    <s v="Inspección y vigilancia a las Direcciones Locales de Salud, Empresas Administradoras de Planes de Beneficios y Prestadores de Servicios de Salud , Población Pobre No Afiliada atendida en salud con recursos a cargo del Departamento"/>
    <s v="Involucre varios proyectos de la SSSA"/>
    <s v="01-0028, 10-0031, 10-0029, 01-0045, 01-0037, 01-2724- 01-2299, 01-0040, 07-0056, 23-0010, 01-0035, 01-0039, 01-0030, 01-0019, 01-0020, 07-0078, 01-0027, 01-0032, 01-0041"/>
    <s v="Todas las metas de producto"/>
    <s v="Acciones de asesoría y asistencia Técnica"/>
    <m/>
    <m/>
    <m/>
    <m/>
    <m/>
    <x v="1"/>
    <m/>
    <m/>
    <m/>
    <s v="Directores Administrativos SSSA"/>
    <s v="C"/>
    <s v="Técnica_x000a_Jurídica_x000a_Administrativa_x000a_Contable y/o Financiera"/>
  </r>
  <r>
    <x v="18"/>
    <s v="41121807_x000a_41122409_x000a_41113319"/>
    <s v="Adquirir reactivos y accesorios para la determinacion de caracteristicas fisicoquimicas en aguas de consumo humano y uso recreativo"/>
    <s v="MARZO  "/>
    <s v="5 MESES"/>
    <s v="Selección Abreviada - Menor Cuantía"/>
    <s v="SGP"/>
    <n v="100000000"/>
    <n v="100000000"/>
    <s v="NO"/>
    <s v="N/A"/>
    <s v="Alexander Aristizábal Solis y Fredy Briceño"/>
    <s v="Profesional universitario"/>
    <s v="(4) 3839861 - 3839874"/>
    <s v="alexander.aristizabal@antioquia.gov.co, fredy.briceno@antioquia.gov.co"/>
    <s v="Salud Ambiental"/>
    <s v="Muestras analizadas para evaluar el Índice de Riesgo de la Calidad del Agua para Consumo Humano (IRCA)"/>
    <s v="Fortalecimiento de la inspección, vigilancia y control de la calidad del agua para_x000a_consumo humano y uso recreativo Todo El Departamento, Antioquia, Occidente"/>
    <s v="03-0009"/>
    <s v="Mejorar lacondiciones ambientales de salud de la población Antioqueña"/>
    <s v="Análisis de calidad del agua"/>
    <m/>
    <m/>
    <m/>
    <m/>
    <m/>
    <x v="1"/>
    <m/>
    <m/>
    <m/>
    <s v="John William Tabares Morales"/>
    <s v="Tipo C:  Supervisión"/>
    <s v="Tecnica, Administrativa, Financiera."/>
  </r>
  <r>
    <x v="18"/>
    <n v="41121807"/>
    <s v="Adquirir reactivos Colilert, Pseudolert, insumos y mantenimiento del equipo del Laboratorio Departamental de Salud Pública"/>
    <s v="MARZO  "/>
    <s v="5 MESES"/>
    <s v="Contratación directa"/>
    <s v="SGP"/>
    <n v="36336860"/>
    <n v="36336860"/>
    <s v="NO"/>
    <s v="N/A"/>
    <s v="Alexander Aristizábal Solis y Fredy Briceño"/>
    <s v="Profesional universitario"/>
    <s v="(4) 3839861 - 3839874"/>
    <s v="alexander.aristizabal@antioquia.gov.co, fredy.briceno@antioquia.gov.co"/>
    <s v="Salud Ambiental"/>
    <s v="Muestras analizadas para evaluar el Índice de Riesgo de la Calidad del Agua para Consumo Humano (IRCA)"/>
    <s v="Fortalecimiento de la inspección, vigilancia y control de la calidad del agua para_x000a_consumo humano y uso recreativo Todo El Departamento, Antioquia, Occidente"/>
    <s v="03-0009"/>
    <s v="Mejorar lacondiciones ambientales de salud de la población Antioqueña"/>
    <s v="Análisis de calidad del agua"/>
    <m/>
    <m/>
    <m/>
    <m/>
    <m/>
    <x v="1"/>
    <m/>
    <m/>
    <m/>
    <s v="John William Tabares Morales"/>
    <s v="Tipo C:  Supervisión"/>
    <s v="Tecnica, Administrativa, Financiera."/>
  </r>
  <r>
    <x v="18"/>
    <s v="83101503"/>
    <s v="Prestar el servicio de análisis microbiológico y fisicoquímico en aguas de consumo humano y uso recreativo y a diferentes sustancias de interés sanitario que comprometen la salud pública, de los Municipios de las subregiones de Norte, Nordeste, Magdalena Medio y Valle de Aburra del Departamento de Antioquia."/>
    <s v="Febrero"/>
    <s v="9 MESES"/>
    <s v="Contratación directa"/>
    <s v="SGP"/>
    <n v="193100772"/>
    <n v="193100772"/>
    <s v="NO"/>
    <s v="N/A"/>
    <s v="Alexander Aristizábal Solis y Fredy Briceño"/>
    <s v="Profesional universitario"/>
    <s v="(4) 3839861 - 3839874"/>
    <s v="alexander.aristizabal@antioquia.gov.co, fredy.briceno@antioquia.gov.co"/>
    <s v="Salud Ambiental"/>
    <s v="Muestras analizadas para evaluar el Índice de Riesgo de la Calidad del Agua para Consumo Humano (IRCA)"/>
    <s v="Fortalecimiento de la inspección, vigilancia y control de la calidad del agua para_x000a_consumo humano y uso recreativo Todo El Departamento, Antioquia, Occidente"/>
    <s v="03-0009"/>
    <s v="Mejorar lacondiciones ambientales de salud de la población Antioqueña"/>
    <s v="Análisis de calidad del agua"/>
    <m/>
    <m/>
    <m/>
    <m/>
    <m/>
    <x v="1"/>
    <m/>
    <m/>
    <m/>
    <s v="John William Tabares Morales"/>
    <s v="Tipo C:  Supervisión"/>
    <s v="Tecnica, Administrativa, Financiera."/>
  </r>
  <r>
    <x v="18"/>
    <s v="83101503"/>
    <s v="Prestar el servicio de análisis microbiológico y fisicoquímico en aguas de consumo humano y uso recreativo y a diferentes sustancias de interés sanitario que comprometen la salud pública, de los Municipios de la subregión de Oriente."/>
    <s v="Febrero"/>
    <s v="9 MESES"/>
    <s v="Contratación directa"/>
    <s v="SGP"/>
    <n v="219927892"/>
    <n v="219927892"/>
    <s v="NO"/>
    <s v="N/A"/>
    <s v="Alexander Aristizábal Solis y Fredy Briceño"/>
    <s v="Profesional universitario"/>
    <s v="(4) 3839861 - 3839874"/>
    <s v="alexander.aristizabal@antioquia.gov.co, fredy.briceno@antioquia.gov.co"/>
    <s v="Salud Ambiental"/>
    <s v="Muestras analizadas para evaluar el Índice de Riesgo de la Calidad del Agua para Consumo Humano (IRCA)"/>
    <s v="Fortalecimiento de la inspección, vigilancia y control de la calidad del agua para_x000a_consumo humano y uso recreativo Todo El Departamento, Antioquia, Occidente"/>
    <s v="03-0009"/>
    <s v="Mejorar lacondiciones ambientales de salud de la población Antioqueña"/>
    <s v="Análisis de calidad del agua"/>
    <m/>
    <m/>
    <m/>
    <m/>
    <m/>
    <x v="1"/>
    <m/>
    <m/>
    <m/>
    <s v="John William Tabares Morales"/>
    <s v="Tipo C:  Supervisión"/>
    <s v="Tecnica, Administrativa, Financiera."/>
  </r>
  <r>
    <x v="18"/>
    <s v="83101503"/>
    <s v="Prestar el servicio de análisis microbiológico y fisicoquímico en aguas de consumo humano y uso recreativo y a diferentes sustancias de interés sanitario que comprometen la salud pública, de los Municipios de la subregión de Urabá."/>
    <s v="Febrero"/>
    <s v="9 MESES"/>
    <s v="Contratación directa"/>
    <s v="SGP"/>
    <n v="69639230"/>
    <n v="69639230"/>
    <s v="NO"/>
    <s v="N/A"/>
    <s v="Alexander Aristizábal Solis y Fredy Briceño"/>
    <s v="Profesional universitario"/>
    <s v="(4) 3839861 - 3839874"/>
    <s v="alexander.aristizabal@antioquia.gov.co, fredy.briceno@antioquia.gov.co"/>
    <s v="Salud Ambiental"/>
    <s v="Muestras analizadas para evaluar el Índice de Riesgo de la Calidad del Agua para Consumo Humano (IRCA)"/>
    <s v="Fortalecimiento de la inspección, vigilancia y control de la calidad del agua para_x000a_consumo humano y uso recreativo Todo El Departamento, Antioquia, Occidente"/>
    <s v="03-0009"/>
    <s v="Mejorar lacondiciones ambientales de salud de la población Antioqueña"/>
    <s v="Análisis de calidad del agua"/>
    <m/>
    <m/>
    <m/>
    <m/>
    <m/>
    <x v="1"/>
    <m/>
    <m/>
    <m/>
    <s v="John William Tabares Morales"/>
    <s v="Tipo C:  Supervisión"/>
    <s v="Tecnica, Administrativa, Financiera."/>
  </r>
  <r>
    <x v="18"/>
    <s v="83101503"/>
    <s v="Prestar el servicio de análisis microbiológico y fisicoquímico en aguas de consumo humano y uso recreativo y a diferentes sustancias de interés sanitario que comprometen la salud pública, de los Municipios de las subregiones de  Occidente, Suroeste, Bajo Cauca del Departamento de Antioquia._x000a__x000a_Lo anterior para el cubrimiento del 100 % de los sistemas de acueductos urbanos  y rurales (112) y las piscinas de uso colectivo (81) de los municipios que se detallan en el ítem de especificaciones técnicas_x000a_"/>
    <s v="Febrero"/>
    <s v="9 MESES"/>
    <s v="Contratación directa"/>
    <s v="SGP"/>
    <n v="257266381"/>
    <n v="257266381"/>
    <s v="NO"/>
    <s v="N/A"/>
    <s v="Alexander Aristizábal Solis y Fredy Briceño"/>
    <s v="Profesional universitario"/>
    <s v="(4) 3839861 - 3839874"/>
    <s v="alexander.aristizabal@antioquia.gov.co, fredy.briceno@antioquia.gov.co"/>
    <s v="Salud Ambiental"/>
    <s v="Muestras analizadas para evaluar el Índice de Riesgo de la Calidad del Agua para Consumo Humano (IRCA)"/>
    <s v="Fortalecimiento de la inspección, vigilancia y control de la calidad del agua para_x000a_consumo humano y uso recreativo Todo El Departamento, Antioquia, Occidente"/>
    <s v="03-0009"/>
    <s v="Mejorar lacondiciones ambientales de salud de la población Antioqueña"/>
    <s v="Análisis de calidad del agua"/>
    <m/>
    <m/>
    <m/>
    <m/>
    <m/>
    <x v="1"/>
    <m/>
    <m/>
    <m/>
    <s v="John William Tabares Morales"/>
    <s v="Tipo C:  Supervisión"/>
    <s v="Tecnica, Administrativa, Financiera."/>
  </r>
  <r>
    <x v="18"/>
    <s v="80101708"/>
    <s v="Actividades de vigilancia por intoxicación por mercurio"/>
    <s v="MARZO  "/>
    <s v="8 meses"/>
    <s v="Contratación directa"/>
    <s v="Recursos propios"/>
    <n v="41382086"/>
    <n v="41382086"/>
    <s v="NO"/>
    <s v="N/A"/>
    <s v="Alexander Aristizábal Solis y Fredy Briceño"/>
    <s v="Profesional universitario"/>
    <s v="(4) 3839861 - 3839874"/>
    <s v="alexander.aristizabal@antioquia.gov.co, fredy.briceno@antioquia.gov.co"/>
    <s v="Salud Ambiental"/>
    <s v="Muestras analizadas para evaluar el Índice de Riesgo de la Calidad del Agua para Consumo Humano (IRCA)"/>
    <s v="Fortalecimiento de la Vigilancia epidemiologica, prevención y control de las_x000a_intoxicaciones por sustancias químicas en el Departamento de Antioquia"/>
    <s v=" 01-0026"/>
    <s v="Mejorar lacondiciones ambientales de salud de la población Antioqueña"/>
    <s v="Fomento uso seguro de sustan qcas"/>
    <m/>
    <m/>
    <m/>
    <m/>
    <m/>
    <x v="1"/>
    <m/>
    <m/>
    <m/>
    <s v="Rosendo Eliecer Orozco C."/>
    <s v="Tipo C:  Supervisión"/>
    <s v="Tecnica, Administrativa, Financiera."/>
  </r>
  <r>
    <x v="18"/>
    <s v="80101708"/>
    <s v="Actividades de vigilancia por intoxicación con plaguicidas"/>
    <s v="MARZO  "/>
    <s v="8 meses"/>
    <s v="Contratación directa"/>
    <s v="SGP"/>
    <n v="70740639"/>
    <n v="70740639"/>
    <s v="NO"/>
    <s v="N/A"/>
    <s v="Alexander Aristizábal Solis y Fredy Briceño"/>
    <s v="Profesional universitario"/>
    <s v="(4) 3839861 - 3839874"/>
    <s v="alexander.aristizabal@antioquia.gov.co, fredy.briceno@antioquia.gov.co"/>
    <s v="Salud Ambiental"/>
    <s v="Muestras analizadas para evaluar el Índice de Riesgo de la Calidad del Agua para Consumo Humano (IRCA)"/>
    <s v="Fortalecimiento de la Vigilancia epidemiologica, prevención y control de las_x000a_intoxicaciones por sustancias químicas en el Departamento de Antioquia"/>
    <s v=" 01-0026"/>
    <s v="Mejorar lacondiciones ambientales de salud de la población Antioqueña"/>
    <s v="Fomento uso seguro de sustan qcas"/>
    <m/>
    <m/>
    <m/>
    <m/>
    <m/>
    <x v="1"/>
    <m/>
    <m/>
    <m/>
    <s v="Rosendo Eliecer Orozco C."/>
    <s v="Tipo C:  Supervisión"/>
    <s v="Tecnica, Administrativa, Financiera."/>
  </r>
  <r>
    <x v="18"/>
    <s v="85111509 - 70122006"/>
    <s v="Suministrar los insumos necesarios para realizar jornadas de vacunación antirrábica de caninos y felinos en el departamento de Antioquia"/>
    <s v="MARZO  "/>
    <s v="7 meses"/>
    <s v="Selección Abreviada - Menor Cuantía"/>
    <s v="SGP"/>
    <n v="165926806"/>
    <n v="165926806"/>
    <s v="NO"/>
    <s v="N/A"/>
    <s v="Alexander Aristizábal Solis y Fredy Briceño"/>
    <s v="Profesional universitario"/>
    <s v="(4) 3839861 - 3839874"/>
    <s v="alexander.aristizabal@antioquia.gov.co, fredy.briceno@antioquia.gov.co"/>
    <s v="Salud Ambiental"/>
    <s v="Muestras analizadas para evaluar el Índice de Riesgo de la Calidad del Agua para Consumo Humano (IRCA)"/>
    <s v=" Fortalecimiento de la gestión integral de las zoonosis Todo El Departamento, Antioquia,_x000a_Occidente_x000a_Antioquia, Occidente"/>
    <s v="01-0023"/>
    <s v="Mejorar lacondiciones ambientales de salud de la población Antioqueña"/>
    <s v="vacunacion caninos y felinos"/>
    <m/>
    <m/>
    <m/>
    <m/>
    <m/>
    <x v="1"/>
    <m/>
    <m/>
    <m/>
    <s v="Iván de Jesús Ruiz Monsalve"/>
    <s v="Tipo C:  Supervisión"/>
    <s v="Tecnica, Administrativa, Financiera."/>
  </r>
  <r>
    <x v="18"/>
    <s v="85111509"/>
    <s v="Contratar un Operador de la Unidad Móvil Quirúrgica Veterinaria (Animóvil), para ejecutar  el programa de control natal en la población canina y felina de los municipios del Departamento de Antioquia"/>
    <s v="ABRIL  "/>
    <s v="6 meses"/>
    <s v="Selección Abreviada - Menor Cuantía"/>
    <s v="Recursos propios"/>
    <n v="245881523"/>
    <n v="245881523"/>
    <s v="NO"/>
    <s v="N/A"/>
    <s v="Alexander Aristizábal Solis y Fredy Briceño"/>
    <s v="Profesional universitario"/>
    <s v="(4) 3839861 - 3839874"/>
    <s v="alexander.aristizabal@antioquia.gov.co, fredy.briceno@antioquia.gov.co"/>
    <s v="Salud Ambiental"/>
    <s v="Muestras analizadas para evaluar el Índice de Riesgo de la Calidad del Agua para Consumo Humano (IRCA)"/>
    <s v=" Fortalecimiento de la gestión integral de las zoonosis Todo El Departamento, Antioquia,_x000a_Occidente_x000a_Antioquia, Occidente"/>
    <s v="01-0023"/>
    <s v="Mejorar lacondiciones ambientales de salud de la población Antioqueña"/>
    <s v="Esterilización de caninos y felinos"/>
    <m/>
    <m/>
    <m/>
    <m/>
    <m/>
    <x v="1"/>
    <m/>
    <m/>
    <m/>
    <s v="Iván de Jesús Ruiz Monsalve"/>
    <s v="Tipo C:  Supervisión"/>
    <s v="Tecnica, Administrativa, Financiera."/>
  </r>
  <r>
    <x v="18"/>
    <s v="85111509"/>
    <s v="Realizar los análisis de laboratorio para el diagnóstico de la rabia en cerebros caninos, felinos y quirópteros tomados en el Departamento de Antioquia, y realizar pruebas especiales de laboratorio para otros eventos zoonóticos"/>
    <s v="MARZO  "/>
    <s v="8 meses"/>
    <s v="Contratación directa"/>
    <s v="SGP"/>
    <n v="20000000"/>
    <n v="20000000"/>
    <s v="NO"/>
    <s v="N/A"/>
    <s v="Alexander Aristizábal Solis y Fredy Briceño"/>
    <s v="Profesional universitario"/>
    <s v="(4) 3839861 - 3839874"/>
    <s v="alexander.aristizabal@antioquia.gov.co, fredy.briceno@antioquia.gov.co"/>
    <s v="Salud Ambiental"/>
    <s v="Muestras analizadas para evaluar el Índice de Riesgo de la Calidad del Agua para Consumo Humano (IRCA)"/>
    <s v=" Fortalecimiento de la gestión integral de las zoonosis Todo El Departamento, Antioquia,_x000a_Occidente_x000a_Antioquia, Occidente"/>
    <s v="01-0023"/>
    <s v="Mejorar lacondiciones ambientales de salud de la población Antioqueña"/>
    <s v="Vigilancia Activa de  la rabia"/>
    <m/>
    <m/>
    <m/>
    <m/>
    <m/>
    <x v="1"/>
    <m/>
    <m/>
    <m/>
    <s v="Iván de Jesús Ruiz Monsalve"/>
    <s v="Tipo C:  Supervisión"/>
    <s v="Tecnica, Administrativa, Financiera."/>
  </r>
  <r>
    <x v="18"/>
    <n v="70122002"/>
    <s v="Censo canino felino departamental"/>
    <s v="MAYO"/>
    <s v="6 meses "/>
    <s v="Mínima Cuantía"/>
    <s v="SGP"/>
    <n v="12000000"/>
    <n v="12000000"/>
    <s v="NO"/>
    <s v="N/A"/>
    <s v="Alexander Aristizábal Solis y Fredy Briceño Herrera"/>
    <s v="Profesional universitario"/>
    <s v="(4) 3839861 - 3839874"/>
    <s v="alexander.aristizabal@antioquia.gov.co, fredy.briceno@antioquia.gov.co"/>
    <s v="Salud Ambiental"/>
    <s v="Muestras analizadas para evaluar el Índice de Riesgo de la Calidad del Agua para Consumo Humano (IRCA)"/>
    <s v=" Fortalecimiento de la gestión integral de las zoonosis Todo El Departamento, Antioquia,_x000a_Occidente_x000a_Antioquia, Occidente"/>
    <s v="01-0024"/>
    <s v="Mejorar lacondiciones ambientales de salud de la población Antioqueña"/>
    <s v="Intervencion de eventos zoonoticos"/>
    <m/>
    <m/>
    <m/>
    <m/>
    <m/>
    <x v="1"/>
    <m/>
    <m/>
    <m/>
    <s v="Iván de Jesús Ruiz Monsalve"/>
    <s v="Tipo C:  Supervisión"/>
    <s v="Tecnica, Administrativa, Financiera."/>
  </r>
  <r>
    <x v="18"/>
    <n v="80141607"/>
    <s v="Foros regionales de zoonosis "/>
    <s v="JUNIO  "/>
    <s v="4 meses"/>
    <s v="Mínima Cuantía"/>
    <s v="SGP"/>
    <n v="10000000"/>
    <n v="10000000"/>
    <s v="NO"/>
    <s v="N/A"/>
    <s v="Alexander Aristizábal Solis y Fredy Briceño Herrera"/>
    <s v="Profesional universitario"/>
    <s v="(4) 3839861 - 3839874"/>
    <s v="alexander.aristizabal@antioquia.gov.co, fredy.briceno@antioquia.gov.co"/>
    <s v="Salud Ambiental"/>
    <s v="Muestras analizadas para evaluar el Índice de Riesgo de la Calidad del Agua para Consumo Humano (IRCA)"/>
    <s v=" Fortalecimiento de la gestión integral de las zoonosis Todo El Departamento, Antioquia,_x000a_Occidente_x000a_Antioquia, Occidente"/>
    <s v="01-0025"/>
    <s v="Mejorar lacondiciones ambientales de salud de la población Antioqueña"/>
    <s v="Intervencion de eventos zoonoticos"/>
    <m/>
    <m/>
    <m/>
    <m/>
    <m/>
    <x v="1"/>
    <m/>
    <m/>
    <m/>
    <s v="Iván de Jesús Ruiz Monsalve"/>
    <s v="Tipo C:  Supervisión"/>
    <s v="Tecnica, Administrativa, Financiera."/>
  </r>
  <r>
    <x v="18"/>
    <n v="80141607"/>
    <s v="Congreso latioamericano de Rickettsiosis "/>
    <s v="AGOSTO"/>
    <s v="1 mes"/>
    <s v="Contratación directa"/>
    <s v="SGP"/>
    <n v="10000000"/>
    <n v="10000000"/>
    <s v="NO"/>
    <s v="N/A"/>
    <s v="Alexander Aristizábal Solis y Fredy Briceño Herrera"/>
    <s v="Profesional universitario"/>
    <s v="(4) 3839861 - 3839874"/>
    <s v="alexander.aristizabal@antioquia.gov.co, fredy.briceno@antioquia.gov.co"/>
    <s v="Salud Ambiental"/>
    <s v="Muestras analizadas para evaluar el Índice de Riesgo de la Calidad del Agua para Consumo Humano (IRCA)"/>
    <s v=" Fortalecimiento de la gestión integral de las zoonosis Todo El Departamento, Antioquia,_x000a_Occidente_x000a_Antioquia, Occidente"/>
    <s v="01-0023"/>
    <s v="Mejorar lacondiciones ambientales de salud de la población Antioqueña"/>
    <s v="Intervencion de eventos zoonoticos"/>
    <m/>
    <m/>
    <m/>
    <m/>
    <m/>
    <x v="1"/>
    <m/>
    <m/>
    <m/>
    <s v="Iván de Jesús Ruiz Monsalve"/>
    <s v="Tipo C:  Supervisión"/>
    <s v="Tecnica, Administrativa, Financiera."/>
  </r>
  <r>
    <x v="18"/>
    <n v="77102004"/>
    <s v="Apoyar la Inspección y Vigilancia de la Gestión Interna de Residuos Hospitalarios en establecimientos prestadores de servicios de salud y otras actividades  y la vigilancia de la calidad de agua de conusmo humano del Departamento en los municipios categorías 4, 5 y 6"/>
    <s v="Febrero"/>
    <s v="10 meses"/>
    <s v="Contratación directa"/>
    <s v="SGP"/>
    <n v="29800000"/>
    <n v="29800000"/>
    <s v="NO"/>
    <s v="N/A"/>
    <s v="Alexander Aristizábal Solis y Fredy Briceño Herrera"/>
    <s v="Profesional universitario"/>
    <s v="(4) 3839861 - 3839874"/>
    <s v="alexander.aristizabal@antioquia.gov.co, fredy.briceno@antioquia.gov.co"/>
    <s v="Salud Ambiental"/>
    <s v="Muestras analizadas para evaluar el Índice de Riesgo de la Calidad del Agua para Consumo Humano (IRCA)"/>
    <s v="  Desarrollo de la IVC de la gestión interna de residuos hospitalarios y similares en_x000a_establecimientos generadores Todo El Departamento, Antioquia, Occidente"/>
    <s v="01-0024"/>
    <s v="Mejorar lacondiciones ambientales de salud de la población Antioqueña"/>
    <s v="Verificación GIRHS-Establecim Generad"/>
    <m/>
    <m/>
    <m/>
    <m/>
    <m/>
    <x v="1"/>
    <m/>
    <m/>
    <m/>
    <s v="Carlos Samuel Osorio Céspedes"/>
    <s v="Tipo C:  Supervisión"/>
    <s v="Tecnica, Administrativa, Financiera."/>
  </r>
  <r>
    <x v="18"/>
    <s v="76121901"/>
    <s v="Recolectar, transportar y tratar por incineración, estabilización y/o desnaturalización residuos peligrosos producto de actividades de la SSSA"/>
    <s v="Febrero"/>
    <s v="10 meses"/>
    <s v="Mínima Cuantía"/>
    <s v="SGP"/>
    <n v="32383303"/>
    <n v="32383303"/>
    <s v="NO"/>
    <s v="N/A"/>
    <s v="Alexander Aristizábal Solis y Fredy Briceño Herrera"/>
    <s v="Profesional universitario"/>
    <s v="(4) 3839861 - 3839874"/>
    <s v="alexander.aristizabal@antioquia.gov.co, fredy.briceno@antioquia.gov.co"/>
    <s v="Salud Ambiental"/>
    <s v="Muestras analizadas para evaluar el Índice de Riesgo de la Calidad del Agua para Consumo Humano (IRCA)"/>
    <s v="  Desarrollo de la IVC de la gestión interna de residuos hospitalarios y similares en_x000a_establecimientos generadores Todo El Departamento, Antioquia, Occidente"/>
    <s v="01-0024"/>
    <s v="Mejorar lacondiciones ambientales de salud de la población Antioqueña"/>
    <s v="Verificación GIRHS-Establecim Generad"/>
    <m/>
    <m/>
    <m/>
    <m/>
    <m/>
    <x v="1"/>
    <m/>
    <m/>
    <m/>
    <s v="Carlos Samuel Osorio Céspedes"/>
    <s v="Tipo C:  Supervisión"/>
    <s v="Tecnica, Administrativa, Financiera."/>
  </r>
  <r>
    <x v="18"/>
    <s v="85131700 - 85131708"/>
    <s v="Investigacion efectividad metodos de control  Aedes Aegypti"/>
    <s v="Febrero"/>
    <s v="10 meses"/>
    <s v="Contratación directa"/>
    <s v="SGP"/>
    <n v="604728000"/>
    <n v="604728000"/>
    <s v="NO"/>
    <s v="N/A"/>
    <s v="Alexander Aristizábal Solis y Fredy Briceño Herrera"/>
    <s v="Profesional universitario"/>
    <s v="(4) 3839861 - 3839874"/>
    <s v="alexander.aristizabal@antioquia.gov.co, fredy.briceno@antioquia.gov.co"/>
    <s v="Salud Pública"/>
    <s v="Mortalidad por dengue"/>
    <s v="Prevención y Promoción de las enfermedades transmitidas por vectores, EGI Todo El Departamento, Antioquia, Occidente"/>
    <s v="01-0021"/>
    <s v="Contribuir en el mejoramiento de las condiciones de salud pública de la población antioqueña,_x000a_a través de estrategias de Atención Primaria en Salud."/>
    <s v="Fumigación ETV,medidas barrera,intervención de criaderos"/>
    <m/>
    <m/>
    <m/>
    <m/>
    <m/>
    <x v="1"/>
    <m/>
    <m/>
    <m/>
    <s v="Luis Armando Galeano M."/>
    <s v="Tipo C:  Supervisión"/>
    <s v="Tecnica, Administrativa, Financiera."/>
  </r>
  <r>
    <x v="18"/>
    <s v="85161503 - 81101706"/>
    <s v="Realizar el mantenimiento preventivo y reparación de los microscopios de la Red de Microscopia de Antioquia y estereoscopios de entomología"/>
    <s v="Febrero"/>
    <s v="10 meses"/>
    <s v="Selección Abreviada - Menor Cuantía"/>
    <s v="SGP"/>
    <n v="110000000"/>
    <n v="110000000"/>
    <s v="NO"/>
    <s v="N/A"/>
    <s v="Alexander Aristizábal Solis y Fredy Briceño Herrera"/>
    <s v="Profesional universitario"/>
    <s v="(4) 3839861 - 3839874"/>
    <s v="alexander.aristizabal@antioquia.gov.co, fredy.briceno@antioquia.gov.co"/>
    <s v="Salud Pública"/>
    <s v="Mortalidad por dengue"/>
    <s v="Prevención y Promoción de las enfermedades transmitidas por vectores, EGI Todo El Departamento, Antioquia, Occidente"/>
    <s v="01-0021"/>
    <s v="Contribuir en el mejoramiento de las condiciones de salud pública de la población antioqueña,_x000a_a través de estrategias de Atención Primaria en Salud."/>
    <s v="Fumigación ETV,medidas barrera,intervención de criaderos"/>
    <m/>
    <m/>
    <m/>
    <m/>
    <m/>
    <x v="1"/>
    <m/>
    <m/>
    <m/>
    <s v="Luis Armando Galeano M."/>
    <s v="Tipo C:  Supervisión"/>
    <s v="Tecnica, Administrativa, Financiera."/>
  </r>
  <r>
    <x v="18"/>
    <s v="41121800 - 42182805 - 42181500 - 42131601"/>
    <s v="Artículos de vidrio o plástico y suministros generales de laboratorio - Básculas de piso para pacientes - Evaluación diagnóstica y productos de examen de uso general - Delantales o petos para personal médico"/>
    <s v="ABRIL  "/>
    <s v="6 meses"/>
    <s v="Selección Abreviada - Subasta Inversa"/>
    <s v="SGP"/>
    <n v="46095512"/>
    <n v="46095512"/>
    <s v="NO"/>
    <s v="N/A"/>
    <s v="Alexander Aristizábal Solis y Fredy Briceño Herrera"/>
    <s v="Profesional universitario"/>
    <s v="(4) 3839861 - 3839874"/>
    <s v="alexander.aristizabal@antioquia.gov.co, fredy.briceno@antioquia.gov.co"/>
    <s v="Salud Pública"/>
    <s v="Mortalidad por dengue"/>
    <s v="Prevención y Promoción de las enfermedades transmitidas por vectores, EGI Todo El Departamento, Antioquia, Occidente"/>
    <s v="01-0021"/>
    <s v="Contribuir en el mejoramiento de las condiciones de salud pública de la población antioqueña,_x000a_a través de estrategias de Atención Primaria en Salud."/>
    <s v="Fumigación ETV,medidas barrera,intervención de criaderos"/>
    <m/>
    <m/>
    <m/>
    <m/>
    <m/>
    <x v="1"/>
    <m/>
    <m/>
    <m/>
    <s v="Luis Armando Galeano M."/>
    <s v="Tipo C:  Supervisión"/>
    <s v="Tecnica, Administrativa, Financiera."/>
  </r>
  <r>
    <x v="18"/>
    <s v="51140000 - 51212209"/>
    <s v="Adquisición de Medicamentos Monopolio del Estado "/>
    <s v="Febrero"/>
    <s v="10 meses"/>
    <s v="Contratación directa"/>
    <s v="Recursos propios"/>
    <n v="3491891946"/>
    <n v="3491891946"/>
    <s v="NO"/>
    <s v="N/A"/>
    <s v="Alexander Aristizábal Solis y Fredy Briceño Herrera"/>
    <s v="Profesional universitario"/>
    <s v="(4) 3839861 - 3839874"/>
    <s v="alexander.aristizabal@antioquia.gov.co, fredy.briceno@antioquia.gov.co"/>
    <s v="Salud Ambiental"/>
    <s v="Muestras analizadas para evaluar el Índice de Riesgo de la Calidad del Agua para Consumo Humano (IRCA)"/>
    <s v="Fortalecimiento de la vigilancia sanitaria de la calidad de los medicamentos y afines_x000a_Todo El Departamento, Antioquia, Occidente"/>
    <s v="01-0020"/>
    <s v="Mejorar lacondiciones ambientales de salud de la población Antioqueña"/>
    <s v="Fondo Rotatorio Estupefacientes"/>
    <m/>
    <m/>
    <m/>
    <m/>
    <m/>
    <x v="1"/>
    <m/>
    <m/>
    <m/>
    <s v="Paola Andrea Gómez"/>
    <s v="Tipo C:  Supervisión"/>
    <s v="Tecnica, Administrativa, Financiera."/>
  </r>
  <r>
    <x v="18"/>
    <s v="82121503"/>
    <s v="Adquisición de recetarios oficiales"/>
    <s v="MAYO"/>
    <s v="5 meses"/>
    <s v="Selección Abreviada - Subasta Inversa"/>
    <s v="Recursos propios"/>
    <n v="150000000"/>
    <n v="150000000"/>
    <s v="NO"/>
    <s v="N/A"/>
    <s v="Alexander Aristizábal Solis y Fredy Briceño Herrera"/>
    <s v="Profesional universitario"/>
    <s v="(4) 3839861 - 3839874"/>
    <s v="alexander.aristizabal@antioquia.gov.co, fredy.briceno@antioquia.gov.co"/>
    <s v="Salud Ambiental"/>
    <s v="Muestras analizadas para evaluar el Índice de Riesgo de la Calidad del Agua para Consumo Humano (IRCA)"/>
    <s v="Fortalecimiento de la vigilancia sanitaria de la calidad de los medicamentos y afines_x000a_Todo El Departamento, Antioquia, Occidente"/>
    <s v="01-0020"/>
    <s v="Mejorar lacondiciones ambientales de salud de la población Antioqueña"/>
    <s v="Vigilancia sanitaria-Calidad Medicamen"/>
    <m/>
    <m/>
    <m/>
    <m/>
    <m/>
    <x v="1"/>
    <m/>
    <m/>
    <m/>
    <s v="Paola Andrea Gómez"/>
    <s v="Tipo C:  Supervisión"/>
    <s v="Tecnica, Administrativa, Financiera."/>
  </r>
  <r>
    <x v="18"/>
    <s v="78101801 - 78101501"/>
    <s v="Prestar servicios de transporte de Medicamentos Monopolio del Estado desde el Fondo Nacional de Estupefacientes Ubicado en Bogotá hasta el Fondo Rotatorio de Estupefacientes del departamento de Antioquia ubicado en Medellín."/>
    <s v="MARZO  "/>
    <s v="9 meses "/>
    <s v="Mínima Cuantía"/>
    <s v="Recursos propios"/>
    <n v="60000000"/>
    <n v="60000000"/>
    <s v="NO"/>
    <s v="N/A"/>
    <s v="Alexander Aristizábal Solis y Fredy Briceño Herrera"/>
    <s v="Profesional universitario"/>
    <s v="(4) 3839861 - 3839874"/>
    <s v="alexander.aristizabal@antioquia.gov.co, fredy.briceno@antioquia.gov.co"/>
    <s v="Salud Ambiental"/>
    <s v="Muestras analizadas para evaluar el Índice de Riesgo de la Calidad del Agua para Consumo Humano (IRCA)"/>
    <s v="Fortalecimiento de la vigilancia sanitaria de la calidad de los medicamentos y afines_x000a_Todo El Departamento, Antioquia, Occidente"/>
    <s v="01-0020"/>
    <s v="Mejorar lacondiciones ambientales de salud de la población Antioqueña"/>
    <s v="Vigilancia sanitaria-Calidad Medicamen"/>
    <m/>
    <m/>
    <m/>
    <m/>
    <m/>
    <x v="1"/>
    <m/>
    <m/>
    <m/>
    <s v="Paola Andrea Gómez"/>
    <s v="Tipo C:  Supervisión"/>
    <s v="Tecnica, Administrativa, Financiera."/>
  </r>
  <r>
    <x v="18"/>
    <s v="78101604"/>
    <s v="Prestación de servicios de transporte terrestre automotor para apoyar la gestión de las dependencias  de la Gobernación - Secretaría Seccional de Salud y Protección Social"/>
    <s v="Febrero"/>
    <s v="10 meses "/>
    <s v="Selección Abreviada - Subasta Inversa"/>
    <s v="Recursos propios"/>
    <n v="160000000"/>
    <n v="160000000"/>
    <s v="NO"/>
    <s v="N/A"/>
    <s v="Alexander Aristizábal Solis y Fredy Briceño Herrera"/>
    <s v="Profesional universitario"/>
    <s v="(4) 3839861 - 3839874"/>
    <s v="alexander.aristizabal@antioquia.gov.co, fredy.briceno@antioquia.gov.co"/>
    <s v="Salud Ambiental"/>
    <s v="Muestras analizadas para evaluar el Índice de Riesgo de la Calidad del Agua para Consumo Humano (IRCA)"/>
    <s v="Fortalecimiento de la vigilancia sanitaria de la calidad de los medicamentos y afines_x000a_Todo El Departamento, Antioquia, Occidente"/>
    <s v="01-0020"/>
    <s v="Mejorar lacondiciones ambientales de salud de la población Antioqueña"/>
    <s v="Vigilancia sanitaria-Calidad Medicamen"/>
    <m/>
    <m/>
    <m/>
    <m/>
    <m/>
    <x v="1"/>
    <m/>
    <m/>
    <m/>
    <s v="Luis Carlos Gaviria G."/>
    <s v="Tipo C:  Supervisión"/>
    <s v="Tecnica, Administrativa, Financiera."/>
  </r>
  <r>
    <x v="18"/>
    <s v="78101604"/>
    <s v="Prestación de servicios de transporte terrestre automotor para apoyar la gestión de las dependencias  de la Gobernación - Secretaría Seccional de Salud y Protección Social"/>
    <s v="Febrero"/>
    <s v="10 meses "/>
    <s v="Selección Abreviada - Subasta Inversa"/>
    <s v="Recursos propios"/>
    <n v="70000000"/>
    <n v="70000000"/>
    <s v="NO"/>
    <s v="N/A"/>
    <s v="Alexander Aristizábal Solis y Fredy Briceño Herrera"/>
    <s v="Profesional universitario"/>
    <s v="(4) 3839861 - 3839874"/>
    <s v="alexander.aristizabal@antioquia.gov.co, fredy.briceno@antioquia.gov.co"/>
    <s v="Salud Ambiental"/>
    <s v="Muestras analizadas para evaluar el Índice de Riesgo de la Calidad del Agua para Consumo Humano (IRCA)"/>
    <s v="Fortalecimiento de la Vigilancia Sanitaria en el uso de radiaciones y en la oferta de_x000a_servicios de seguridad y salud en el trabajo Todo El Departamento, Antioquia, Occidente"/>
    <s v="01-0022"/>
    <s v="Mejorar lacondiciones ambientales de salud de la población Antioqueña"/>
    <s v="Elaboración carnés protección Rx"/>
    <m/>
    <m/>
    <m/>
    <m/>
    <m/>
    <x v="1"/>
    <m/>
    <m/>
    <m/>
    <s v="María Piedad Martinez Galeano"/>
    <s v="Tipo C:  Supervisión"/>
    <s v="Tecnica, Administrativa, Financiera."/>
  </r>
  <r>
    <x v="18"/>
    <s v="71161202"/>
    <s v="Arrendar inmueble que servirá como sede de trabajo para los funcionarios de la Dirección de Factores de Riesgo de la Secretaria Seccional de Salud y Protección Social de Antioquia en el municipio Turbo"/>
    <s v="Febrero"/>
    <s v="10 meses"/>
    <s v="Contratación directa"/>
    <s v="Recursos propios"/>
    <n v="80000000"/>
    <n v="80000000"/>
    <s v="NO"/>
    <s v="N/A"/>
    <s v="Alexander Aristizábal Solis y Fredy Briceño Herrera"/>
    <s v="Profesional universitario"/>
    <s v="(4) 3839861 - 3839874"/>
    <s v="alexander.aristizabal@antioquia.gov.co, fredy.briceno@antioquia.gov.co"/>
    <s v="Salud Ambiental"/>
    <s v="Muestras analizadas para evaluar el Índice de Riesgo de la Calidad del Agua para Consumo Humano (IRCA)"/>
    <s v=" Fortalecimiento de la prevención, vigilancia y control de los factores de riesgo_x000a_sanitarios, ambientales y del consumo Todo El Departamento, Antioquia, Occidente"/>
    <s v="01-0030"/>
    <s v="Mejorar lacondiciones ambientales de salud de la población Antioqueña"/>
    <s v="Planes Salud Ambiental-Gestión Proy"/>
    <m/>
    <m/>
    <m/>
    <m/>
    <m/>
    <x v="1"/>
    <m/>
    <m/>
    <m/>
    <s v="Iván Darío Zea Carrasquilla"/>
    <s v="Tipo C:  Supervisión"/>
    <s v="Tecnica, Administrativa, Financiera."/>
  </r>
  <r>
    <x v="18"/>
    <s v="93131703"/>
    <s v="Realizar la investigacion cientifica del riesgo de las enfermedades transmitidas por vectores y ejecutar las medidas de intervencion para la prevención y control de los mismos en el departamento de Antioquia"/>
    <s v="MARZO  "/>
    <s v="6 meses"/>
    <s v="Contratación directa"/>
    <s v="Presupuesto de entidad nacional"/>
    <n v="2634087515"/>
    <n v="2634087515"/>
    <s v="SI"/>
    <s v="Por tramitar"/>
    <s v="Alexander Aristizábal Solis y Fredy Briceño Herrera"/>
    <s v="Profesional universitario"/>
    <s v="(4) 3839861 - 3839874"/>
    <s v="alexander.aristizabal@antioquia.gov.co, fredy.briceno@antioquia.gov.co"/>
    <s v="Salud Pública"/>
    <s v="Mortalidad por dengue"/>
    <s v="Prevención y Promoción de las enfermedades transmitidas por vectores, EGI Todo El Departamento, Antioquia, Occidente"/>
    <s v="01-0021"/>
    <s v="Contribuir en el mejoramiento de las condiciones de salud pública de la población antioqueña,_x000a_a través de estrategias de Atención Primaria en Salud."/>
    <s v="Fumigación ETV,medidas barrera,intervención de criaderos"/>
    <m/>
    <m/>
    <m/>
    <m/>
    <m/>
    <x v="1"/>
    <m/>
    <m/>
    <m/>
    <s v="Luis Armando Galeano M."/>
    <s v="Tipo C:  Supervisión"/>
    <s v="Tecnica, Administrativa, Financiera."/>
  </r>
  <r>
    <x v="18"/>
    <s v="93131703"/>
    <s v="Realizar la investigacion cientifica del riesgo de las enfermedades transmitidas por vectores y ejecutar las medidas de intervencion para la prevención y control de los mismos en el departamento de Antioquia"/>
    <s v="MARZO  "/>
    <s v="6 meses"/>
    <s v="Contratación directa"/>
    <s v="SGP"/>
    <n v="908306895"/>
    <n v="908306895"/>
    <s v="SI"/>
    <s v="Por tramitar"/>
    <s v="Alexander Aristizábal Solis y Fredy Briceño Herrera"/>
    <s v="Profesional universitario"/>
    <s v="(4) 3839861 - 3839874"/>
    <s v="alexander.aristizabal@antioquia.gov.co, fredy.briceno@antioquia.gov.co"/>
    <s v="Salud Pública"/>
    <s v="Mortalidad por dengue"/>
    <s v="Prevención y Promoción de las enfermedades transmitidas por vectores, EGI Todo El Departamento, Antioquia, Occidente"/>
    <s v="01-0021"/>
    <s v="Contribuir en el mejoramiento de las condiciones de salud pública de la población antioqueña,_x000a_a través de estrategias de Atención Primaria en Salud."/>
    <s v="Fumigación ETV,medidas barrera,intervención de criaderos"/>
    <m/>
    <m/>
    <m/>
    <m/>
    <m/>
    <x v="1"/>
    <m/>
    <m/>
    <m/>
    <s v="Luis Armando Galeano M."/>
    <s v="Tipo C:  Supervisión"/>
    <s v="Tecnica, Administrativa, Financiera."/>
  </r>
  <r>
    <x v="18"/>
    <s v="85131708"/>
    <s v="Arrendar área destinada para bodegaje, administración y custodia de equipos, plaguicidas e insumos, así como la destrucción de los envases y empaques"/>
    <s v="MARZO  "/>
    <s v="8 meses"/>
    <s v="Contratación directa"/>
    <s v="SGP"/>
    <n v="61328688"/>
    <n v="61328688"/>
    <s v="SI"/>
    <s v="Por tramitar"/>
    <s v="Alexander Aristizábal Solis y Fredy Briceño Herrera"/>
    <s v="Profesional universitario"/>
    <s v="(4) 3839861 - 3839874"/>
    <s v="alexander.aristizabal@antioquia.gov.co, fredy.briceno@antioquia.gov.co"/>
    <s v="Salud Pública"/>
    <s v="Mortalidad por dengue"/>
    <s v="Prevención y Promoción de las enfermedades transmitidas por vectores, EGI Todo El Departamento, Antioquia, Occidente"/>
    <s v="01-0021"/>
    <s v="Contribuir en el mejoramiento de las condiciones de salud pública de la población antioqueña,_x000a_a través de estrategias de Atención Primaria en Salud."/>
    <s v="Fumigación ETV,medidas barrera,intervención de criaderos"/>
    <m/>
    <m/>
    <m/>
    <m/>
    <m/>
    <x v="1"/>
    <m/>
    <m/>
    <m/>
    <s v="Luis Armando Galeano M."/>
    <s v="Tipo C:  Supervisión"/>
    <s v="Tecnica, Administrativa, Financiera."/>
  </r>
  <r>
    <x v="18"/>
    <s v="55121802"/>
    <s v="Elaborar y entregar carnets para los operadores de equipos de rayos X inscritos en la Secretaría Seccional de Salud y Protección Social de Antioquia"/>
    <s v="MAYO"/>
    <s v="7 meses "/>
    <s v="Mínima Cuantía"/>
    <s v="Recursos propios"/>
    <n v="8000000"/>
    <n v="8000000"/>
    <s v="NO"/>
    <s v="N/A"/>
    <s v="Alexander Aristizábal Solis y Fredy Briceño Herrera"/>
    <s v="Profesional universitario"/>
    <s v="(4) 3839861 - 3839874"/>
    <s v="alexander.aristizabal@antioquia.gov.co, fredy.briceno@antioquia.gov.co"/>
    <s v="Salud Ambiental"/>
    <s v="Muestras analizadas para evaluar el Índice de Riesgo de la Calidad del Agua para Consumo Humano (IRCA)"/>
    <s v="Fortalecimiento de la Vigilancia Sanitaria en el uso de radiaciones y en la oferta de_x000a_servicios de seguridad y salud en el trabajo Todo El Departamento, Antioquia, Occidente"/>
    <s v="01-0022"/>
    <s v="Mejorar lacondiciones ambientales de salud de la población Antioqueña"/>
    <s v="Promoción de SO y Protección radiológica"/>
    <m/>
    <m/>
    <m/>
    <m/>
    <m/>
    <x v="1"/>
    <m/>
    <m/>
    <m/>
    <s v="María Piedad Martinez Galeano"/>
    <s v="Tipo C:  Supervisión"/>
    <s v="Tecnica, Administrativa, Financiera."/>
  </r>
  <r>
    <x v="18"/>
    <s v="77101804 - 77101505 - 20121921"/>
    <s v="Contratar la realización del control de calidad de equipos de rayos x y los niveles orientativos en las practicas radiologicas"/>
    <s v="MARZO  "/>
    <s v="9 meses "/>
    <s v="Contratación directa"/>
    <s v="Recursos propios"/>
    <n v="150000000"/>
    <n v="150000000"/>
    <s v="NO"/>
    <s v="N/A"/>
    <s v="Alexander Aristizábal Solis y Fredy Briceño Herrera"/>
    <s v="Profesional universitario"/>
    <s v="(4) 3839861 - 3839874"/>
    <s v="alexander.aristizabal@antioquia.gov.co, fredy.briceno@antioquia.gov.co"/>
    <s v="Salud Ambiental"/>
    <s v="Muestras analizadas para evaluar el Índice de Riesgo de la Calidad del Agua para Consumo Humano (IRCA)"/>
    <s v="Fortalecimiento de la Vigilancia Sanitaria en el uso de radiaciones y en la oferta de_x000a_servicios de seguridad y salud en el trabajo Todo El Departamento, Antioquia, Occidente"/>
    <s v="01-0022"/>
    <s v="Mejorar lacondiciones ambientales de salud de la población Antioqueña"/>
    <s v="Control Calidad equipos de Rx  ESE-IPS"/>
    <m/>
    <m/>
    <m/>
    <m/>
    <m/>
    <x v="1"/>
    <m/>
    <m/>
    <m/>
    <s v="María Piedad Martinez Galeano"/>
    <s v="Tipo C:  Supervisión"/>
    <s v="Tecnica, Administrativa, Financiera."/>
  </r>
  <r>
    <x v="18"/>
    <n v="80111504"/>
    <s v="Designar estudiantes de las universidades públicas para la realización de la p´ractica academica con el fin de brindar apoyo a la gestión del departamento de Antioquia y sus regiones durante el primer semestre del 2017"/>
    <s v="ENERO  "/>
    <s v="6 meses "/>
    <s v="Contratación directa"/>
    <s v="Recursos propios"/>
    <n v="12000000"/>
    <n v="12000000"/>
    <s v="NO"/>
    <s v="N/A"/>
    <s v="Alexander Aristizábal Solis y Fredy Briceño Herrera"/>
    <s v="Profesional universitario"/>
    <s v="(4) 3839861 - 3839874"/>
    <s v="alexander.aristizabal@antioquia.gov.co, fredy.briceno@antioquia.gov.co"/>
    <s v="Salud Ambiental"/>
    <s v="Muestras analizadas para evaluar el Índice de Riesgo de la Calidad del Agua para Consumo Humano (IRCA)"/>
    <s v="Fortalecimiento de la Vigilancia Sanitaria en el uso de radiaciones y en la oferta de_x000a_servicios de seguridad y salud en el trabajo Todo El Departamento, Antioquia, Occidente"/>
    <s v="01-0022"/>
    <s v="Mejorar lacondiciones ambientales de salud de la población Antioqueña"/>
    <s v="Promoción de SO y Protección radiológica"/>
    <m/>
    <m/>
    <m/>
    <m/>
    <m/>
    <x v="1"/>
    <m/>
    <m/>
    <m/>
    <s v="María Piedad Martinez Galeano"/>
    <s v="Tipo C:  Supervisión"/>
    <s v="Tecnica, Administrativa, Financiera."/>
  </r>
  <r>
    <x v="18"/>
    <n v="80111504"/>
    <s v="Designar estudiantes de las universidades públicas para la realización de la p´ractica academica con el fin de brindar apoyo a la gestión del departamento de Antioquia y sus regiones durante el primer semestre del 2017"/>
    <s v="ENERO  "/>
    <s v="6 meses "/>
    <s v="Contratación directa"/>
    <s v="Recursos propios"/>
    <n v="12000000"/>
    <n v="12000000"/>
    <s v="NO"/>
    <s v="N/A"/>
    <s v="Alexander Aristizábal Solis y Fredy Briceño Herrera"/>
    <s v="Profesional universitario"/>
    <s v="(4) 3839861 - 3839874"/>
    <s v="alexander.aristizabal@antioquia.gov.co, fredy.briceno@antioquia.gov.co"/>
    <s v="Salud Ambiental"/>
    <s v="Muestras analizadas para evaluar el Índice de Riesgo de la Calidad del Agua para Consumo Humano (IRCA)"/>
    <s v="Fortalecimiento de la vigilancia sanitaria de la calidad de los medicamentos y afines_x000a_Todo El Departamento, Antioquia, Occidente"/>
    <s v="01-0020"/>
    <s v="Mejorar lacondiciones ambientales de salud de la población Antioqueña"/>
    <s v="Vigilancia sanitaria-Calidad Medicamen"/>
    <m/>
    <m/>
    <m/>
    <m/>
    <m/>
    <x v="1"/>
    <m/>
    <m/>
    <m/>
    <s v="Luis Carlos Gaviria G."/>
    <s v="Tipo C:  Supervisión"/>
    <s v="Tecnica, Administrativa, Financiera."/>
  </r>
  <r>
    <x v="18"/>
    <s v="78111500"/>
    <s v="Adquisición de tiquetes aereos"/>
    <s v="Febrero"/>
    <s v="10 meses"/>
    <s v="Selección Abreviada - Subasta Inversa"/>
    <s v="SGP"/>
    <n v="30000000"/>
    <n v="30000000"/>
    <s v="NO"/>
    <s v="N/A"/>
    <m/>
    <m/>
    <m/>
    <m/>
    <s v="Salud Ambiental"/>
    <s v="Muestras analizadas para evaluar el Índice de Riesgo de la Calidad del Agua para Consumo Humano (IRCA)"/>
    <s v=" Fortalecimiento de la prevención, vigilancia y control de los factores de riesgo_x000a_sanitarios, ambientales y del consumo Todo El Departamento, Antioquia, Occidente"/>
    <s v="03-0009 -   01-0026   -  01-0023  -  01-0024 - 01-0021   -  01-0020  -   01-0022   -  01-0030   -    01-0019"/>
    <s v="Mejorar lacondiciones ambientales de salud de la población Antioqueña"/>
    <m/>
    <m/>
    <m/>
    <m/>
    <m/>
    <m/>
    <x v="1"/>
    <m/>
    <m/>
    <m/>
    <m/>
    <s v="Tipo C:  Supervisión"/>
    <s v="Tecnica, Administrativa, Financiera."/>
  </r>
  <r>
    <x v="18"/>
    <s v="78111500"/>
    <s v="Adquisición de tiquetes aereos"/>
    <s v="Febrero"/>
    <s v="10 meses"/>
    <s v="Selección Abreviada - Subasta Inversa"/>
    <s v="Recursos propios"/>
    <n v="15000000"/>
    <n v="15000000"/>
    <s v="NO"/>
    <s v="N/A"/>
    <m/>
    <m/>
    <m/>
    <m/>
    <s v="Salud Ambiental"/>
    <s v="Muestras analizadas para evaluar el Índice de Riesgo de la Calidad del Agua para Consumo Humano (IRCA)"/>
    <s v=" Fortalecimiento de la prevención, vigilancia y control de los factores de riesgo_x000a_sanitarios, ambientales y del consumo Todo El Departamento, Antioquia, Occidente"/>
    <s v="01-0020 - 01-0022"/>
    <s v="Mejorar lacondiciones ambientales de salud de la población Antioqueña"/>
    <m/>
    <m/>
    <m/>
    <m/>
    <m/>
    <m/>
    <x v="1"/>
    <m/>
    <m/>
    <m/>
    <m/>
    <s v="Tipo C:  Supervisión"/>
    <s v="Tecnica, Administrativa, Financiera."/>
  </r>
  <r>
    <x v="18"/>
    <n v="831122"/>
    <s v="Realizar el mantenimiento preventivo y correctivo al  sistema de radiocomunciaciones  de la Secretaría Seccional de Salud y Protección Social de Antioquia"/>
    <s v="Febrero"/>
    <s v="2 meses"/>
    <s v="Mínima Cuantía"/>
    <s v="Rentas Cedidas"/>
    <n v="10000000"/>
    <n v="10000000"/>
    <s v="NO"/>
    <s v="NO"/>
    <s v="Luis Fernando Gallego Arango"/>
    <s v="Profesional Universitario"/>
    <n v="3839798"/>
    <s v="infraccionesmisionmedica@antioquia.gov.co"/>
    <s v="SALUD PUBLICA"/>
    <s v="Muertes por emergencias y desastres"/>
    <s v="Mejoramiento de la capacidad de respuesta institucional en salud ante emergencias y desastres, para impactar la_x000a_mortalidad Medellín, Antioquia, Occidente"/>
    <s v="23-0010"/>
    <s v="Muertes por emergencias y desastres"/>
    <s v="*Gestión del riesgo de desastres_x000a__x000a_*Gestionar solicitudes servicios de salud_x000a_"/>
    <m/>
    <m/>
    <m/>
    <m/>
    <m/>
    <x v="1"/>
    <m/>
    <m/>
    <m/>
    <s v="Luis Fernando Gallego Arango"/>
    <s v="C"/>
    <s v="Tecnica, Administrativa, Financiera."/>
  </r>
  <r>
    <x v="18"/>
    <n v="831122"/>
    <s v="Alquiler de infraestructura para el sistema de radiocomunicacionesque incluye_x000a_espacio de 1x1 M2 en caseta, servicios públicos, espacio que ocupa la antena (diámetro) y la altura a la que se encuentra ubicada la misma, además del_x000a_servicio de internet."/>
    <s v="MAYO"/>
    <s v="5 meses"/>
    <s v="Selección Abreviada - Menor Cuantía"/>
    <s v="Rentas Cedidas"/>
    <n v="50000000"/>
    <n v="50000000"/>
    <s v="NO"/>
    <s v="NO"/>
    <s v="Luis Fernando Gallego Arango"/>
    <s v="Profesional Universitario"/>
    <n v="3839798"/>
    <s v="infraccionesmisionmedica@antioquia.gov.co"/>
    <s v="SALUD PUBLICA"/>
    <s v="Muertes por emergencias y desastres"/>
    <s v="Mejoramiento de la capacidad de respuesta institucional en salud ante emergencias y desastres, para impactar la_x000a_mortalidad Medellín, Antioquia, Occidente"/>
    <s v="23-0010"/>
    <s v="Muertes por emergencias y desastres"/>
    <s v="_x000a_*Gestión del riesgo de desastres_x000a__x000a_*Gestionar solicitudes servicios de salud_x000a_"/>
    <m/>
    <m/>
    <m/>
    <m/>
    <m/>
    <x v="1"/>
    <m/>
    <m/>
    <m/>
    <s v="Luis Fernando Gallego Arango"/>
    <s v="C"/>
    <s v="Tecnica, Administrativa, Financiera."/>
  </r>
  <r>
    <x v="18"/>
    <n v="80141607"/>
    <s v="Prestar el servicio de transporte terrestre automotor para apoyar la gestión del CRUE de la Secretaría Seccional de Salud y Protección Social de Antioquia"/>
    <s v="Febrero"/>
    <s v="10 meses"/>
    <s v="Licitación Pública"/>
    <s v="Rentas Cedidas"/>
    <n v="1500000"/>
    <n v="1000000"/>
    <s v="NO"/>
    <s v="NO"/>
    <s v="Luis Fernando Gallego Arango"/>
    <s v="Profesional Universitario"/>
    <n v="3839798"/>
    <s v="infraccionesmisionmedica@antioquia.gov.co"/>
    <s v="SALUD PUBLICA"/>
    <s v="Muertes por emergencias y desastres"/>
    <s v="Mejoramiento de la capacidad de respuesta institucional en salud ante emergencias y desastres, para impactar la_x000a_mortalidad Medellín, Antioquia, Occidente"/>
    <s v="23-0010"/>
    <s v="Muertes por emergencias y desastres"/>
    <s v="*Gestión del riesgo de desastres_x000a__x000a_*Asesoría y Asistecia Técnica_x000a__x000a_*Inspección y Vigilancia"/>
    <m/>
    <m/>
    <m/>
    <m/>
    <m/>
    <x v="1"/>
    <m/>
    <m/>
    <m/>
    <s v="Beatriz Lopera"/>
    <s v="C"/>
    <s v="Tecnica, Administrativa, Financiera."/>
  </r>
  <r>
    <x v="18"/>
    <n v="80141608"/>
    <s v="Suministrar tiquetes aéreos para garantizar el desplazamiento de los servidores  del CRUE de la Secretaria Seccional de Salud y Protección Social de Antioquia en comisión oficial y/ o eventos de capacitación"/>
    <s v="Febrero"/>
    <s v="10 meses"/>
    <s v="Licitación Pública"/>
    <s v="Rentas Cedidas"/>
    <n v="3500000"/>
    <n v="3000000"/>
    <s v="NO"/>
    <s v="NO"/>
    <s v="Luis Fernando Gallego Arango"/>
    <s v="Profesional Universitario"/>
    <n v="3839798"/>
    <s v="infraccionesmisionmedica@antioquia.gov.co"/>
    <s v="SALUD PUBLICA"/>
    <s v="Muertes por emergencias y desastres"/>
    <s v="Mejoramiento de la capacidad de respuesta institucional en salud ante emergencias y desastres, para impactar la_x000a_mortalidad Medellín, Antioquia, Occidente"/>
    <s v="23-0010"/>
    <s v="Muertes por emergencias y desastres"/>
    <s v="*Gestión del riesgo de desastres_x000a__x000a_*Asesoría y Asistecia Técnica_x000a__x000a_*Inspección y Vigilancia"/>
    <m/>
    <m/>
    <m/>
    <m/>
    <m/>
    <x v="1"/>
    <m/>
    <m/>
    <m/>
    <s v="Erika Torres"/>
    <s v="C"/>
    <s v="Tecnica, Administrativa, Financiera."/>
  </r>
  <r>
    <x v="18"/>
    <n v="81112217"/>
    <s v="Realizar el mantenimiento, soporte y actualización de los módulos de nómina SX Advanced, cartera financiera y el sistema de administración de muestras del Laboratorio Departamental de Salud Pública"/>
    <s v="ENERO  "/>
    <s v="3 meses"/>
    <s v="Contratación directa"/>
    <s v="Recursos propios"/>
    <n v="12781305"/>
    <n v="12781305"/>
    <s v="SI"/>
    <s v="Aprobadas"/>
    <s v="Patricia Elena Pamplona Amaya"/>
    <s v="Profesional Especializada "/>
    <s v="3839809"/>
    <s v="patricia.pamplona@antioquia.gov.co"/>
    <s v="Fortalecimiento Autoridad Sanitaria"/>
    <s v="Sistemas de Información  hospitalario interoperables a la red departamental de información."/>
    <s v="Fortalecimiento de las TIC en la Secretaria Seccional de Salud y Protección Social de Antioquia."/>
    <s v="01-0034"/>
    <s v="Componentes de información implementados y mantenidos"/>
    <s v="Fortalecer los componentes del sistema de información."/>
    <m/>
    <m/>
    <m/>
    <m/>
    <n v="4600004872"/>
    <x v="1"/>
    <m/>
    <m/>
    <s v="Es contratación directa porque  es unico proponente dueño del software con derechos de  autor._x000a_Viene de un contrato con adición y  prorroga con vigencias futuras 2017 hasta marzo. Se debe hacer un nuevo contrato hasta dicembre de 2017,  y se le deben  asignar   recursos del balance,  por lo tanto es continuo los 12 meses._x000a_ La competencia es de la SSSPA por  los recursos comprometidos de SGP , pero se solicita aval de la Dirección de Informatica. _x000a_"/>
    <s v="Angela Jaramillo Blandón"/>
    <s v="Tipo C:  Supervisión"/>
    <s v="Tecnica"/>
  </r>
  <r>
    <x v="18"/>
    <n v="81112217"/>
    <s v="Realizar el mantenimiento, soporte y actualización de los módulos de nómina SX Advanced, cartera financiera y el sistema de administración de muestras del Laboratorio Departamental de Salud Pública"/>
    <s v="ENERO  "/>
    <s v="3 meses"/>
    <s v="Contratación directa"/>
    <s v="SGP"/>
    <n v="11798128"/>
    <n v="11798128"/>
    <s v="SI"/>
    <s v="Aprobadas"/>
    <s v="Patricia Elena Pamplona Amaya"/>
    <s v="Profesional Especializada "/>
    <s v="3839809"/>
    <s v="patricia.pamplona@antioquia.gov.co"/>
    <s v="Fortalecimiento Autoridad Sanitaria"/>
    <s v="Sistemas de Información  hospitalario interoperables a la red departamental de información."/>
    <s v="Fortalecimiento de las TIC en la Secretaria Seccional de Salud y Protección Social de Antioquia."/>
    <s v="01-0034"/>
    <s v="Componentes de información implementados y mantenidos"/>
    <s v="Fortalecer los componentes del sistema de información."/>
    <m/>
    <m/>
    <m/>
    <m/>
    <n v="4600004872"/>
    <x v="1"/>
    <m/>
    <m/>
    <m/>
    <s v="Angela Jaramillo Blandón"/>
    <s v="Tipo C:  Supervisión"/>
    <s v="Tecnica"/>
  </r>
  <r>
    <x v="18"/>
    <n v="81112217"/>
    <s v="Realizar el mantenimiento, soporte y actualización de los módulos de nómina SX Advanced, cartera financiera y el sistema de administración de muestras del Laboratorio Departamental de Salud Pública"/>
    <s v="ABRIL  "/>
    <s v="9 meses "/>
    <s v="Contratación directa"/>
    <s v="Recursos propios"/>
    <n v="28409905"/>
    <n v="28409905"/>
    <s v="NO"/>
    <s v="N/A"/>
    <s v="Patricia Elena Pamplona Amaya"/>
    <s v="Profesional Especializada "/>
    <s v="3839809"/>
    <s v="patricia.pamplona@antioquia.gov.co"/>
    <s v="Fortalecimiento Autoridad Sanitaria"/>
    <s v="Sistemas de Información  hospitalario interoperables a la red departamental de información."/>
    <s v="Fortalecimiento de las TIC en la Secretaria Seccional de Salud y Protección Social de Antioquia."/>
    <s v="01-0034"/>
    <s v="Componentes de información implementados y mantenidos"/>
    <s v="Fortalecer los componentes del sistema de información."/>
    <m/>
    <m/>
    <m/>
    <m/>
    <n v="4600004872"/>
    <x v="1"/>
    <m/>
    <m/>
    <s v="Es contratación directa porque  es unico proponente dueño del software con derechos de  autor._x000a_Viene de un contrato con adición y  prorroga con vigencias futuras 2017 hasta marzo. Se debe hacer un nuevo contrato hasta dicembre de 2017,  y se le deben  asignar   recursos del balance,  por lo tanto es continuo los 12 meses._x000a_ La competencia es de la SSSPA por  los recursos comprometidos de SGP , pero se solicita aval de la Dirección de Informatica. _x000a_"/>
    <s v="Angela Jaramillo Blandón"/>
    <s v="Tipo C:  Supervisión"/>
    <s v="Tecnica"/>
  </r>
  <r>
    <x v="18"/>
    <n v="81112217"/>
    <s v="Realizar el mantenimiento, soporte y actualización de los módulos de nómina SX Advanced, cartera financiera y el sistema de administración de muestras del Laboratorio Departamental de Salud Pública"/>
    <s v="ABRIL  "/>
    <s v="9 meses "/>
    <s v="Contratación directa"/>
    <s v="SGP"/>
    <n v="29811510"/>
    <n v="29811510"/>
    <s v="NO"/>
    <s v="N/A"/>
    <s v="Patricia Elena Pamplona Amaya"/>
    <s v="Profesional Especializada "/>
    <s v="3839809"/>
    <s v="patricia.pamplona@antioquia.gov.co"/>
    <s v="Fortalecimiento Autoridad Sanitaria"/>
    <s v="Sistemas de Información  hospitalario interoperables a la red departamental de información."/>
    <s v="Fortalecimiento de las TIC en la Secretaria Seccional de Salud y Protección Social de Antioquia."/>
    <s v="01-0034"/>
    <s v="Componentes de información implementados y mantenidos"/>
    <s v="Fortalecer los componentes del sistema de información."/>
    <m/>
    <m/>
    <m/>
    <m/>
    <n v="4600004872"/>
    <x v="1"/>
    <m/>
    <m/>
    <m/>
    <s v="Angela Jaramillo Blandón"/>
    <s v="Tipo C:  Supervisión"/>
    <s v="Tecnica"/>
  </r>
  <r>
    <x v="18"/>
    <n v="43233200"/>
    <s v="Gestión de  identidades privilegiadas."/>
    <s v="MARZO  "/>
    <s v="9 meses "/>
    <s v="Selección Abreviada - Menor Cuantía"/>
    <s v="Recursos propios"/>
    <n v="60000000"/>
    <n v="60000000"/>
    <s v="NO"/>
    <s v="N/A"/>
    <s v="Patricia Elena Pamplona Amaya"/>
    <s v="Profesional Especializada "/>
    <s v="3839809"/>
    <s v="patricia.pamplona@antioquia.gov.co"/>
    <s v="Fortalecimiento Autoridad Sanitaria"/>
    <s v="Sistemas de Información  hospitalario interoperables a la red departamental de información."/>
    <s v="Fortalecimiento de las TIC en la Secretaria Seccional de Salud y Protección Social de Antioquia."/>
    <s v="01-0034"/>
    <s v="Formulación del PETI y politicas informaticas. "/>
    <s v="Fortalecer el gobierno y estrategia de TI."/>
    <m/>
    <m/>
    <m/>
    <m/>
    <m/>
    <x v="1"/>
    <m/>
    <m/>
    <s v="Contrato  competencia de la  Secretaria  de  Gestión Humana- Dirección de  Informatica, donde la SSSA tiene  participación,  enviado CDP y RPC."/>
    <s v="Responsable en la Dirección de Informática"/>
    <s v="Tipo C:  Supervisión"/>
    <s v="Tecnica"/>
  </r>
  <r>
    <x v="18"/>
    <n v="43211508"/>
    <s v="Renovación tecnologica de equipos y servidores "/>
    <s v="MARZO  "/>
    <s v="4 meses "/>
    <s v="Selección Abreviada - Subasta Inversa"/>
    <s v="Recursos propios"/>
    <n v="431000000"/>
    <n v="431000000"/>
    <s v="NO"/>
    <s v="N/A"/>
    <s v="Patricia Elena Pamplona Amaya"/>
    <s v="Profesional Especializada "/>
    <s v="3839809"/>
    <s v="patricia.pamplona@antioquia.gov.co"/>
    <s v="Fortalecimiento Autoridad Sanitaria"/>
    <s v="Sistemas de Información  hospitalario interoperables a la red departamental de información."/>
    <s v="Fortalecimiento de las TIC en la Secretaria Seccional de Salud y Protección Social de Antioquia."/>
    <s v="01-0034"/>
    <s v="Infraestructura tecnologica actualizada"/>
    <s v="Actualizar  la plataforma tecnológica de hardware, software, comunicaciones y redes."/>
    <m/>
    <m/>
    <m/>
    <m/>
    <m/>
    <x v="1"/>
    <m/>
    <m/>
    <m/>
    <s v="Responsable en la Secretaria General  para equipos y en la  Secretaria de  Gestión Humana y Desarrollo Organizacional -Dirección de Informatica para Servidores."/>
    <s v="Tipo C:  Supervisión"/>
    <s v="Tecnica"/>
  </r>
  <r>
    <x v="18"/>
    <n v="78111500"/>
    <s v="Tiquetes Aereos"/>
    <s v="ENERO  "/>
    <s v="7 meses"/>
    <s v="Selección Abreviada - Menor Cuantía"/>
    <s v="Recursos propios"/>
    <n v="3500000"/>
    <n v="3500000"/>
    <s v="NO"/>
    <s v="N/A"/>
    <s v="Erika Florez"/>
    <s v="Profesional Universitaria "/>
    <s v="3839888"/>
    <s v="erika.torres@antioquia.gov.co"/>
    <s v="Fortalecimiento Autoridad Sanitaria"/>
    <s v="Sistemas de Información  hospitalario interoperables a la red departamental de información."/>
    <s v="Fortalecimiento de las TIC en la Secretaria Seccional de Salud y Protección Social de Antioquia."/>
    <s v="01-0034"/>
    <s v="Asesorias y asistencias tecnicas  realizadas a Municipios."/>
    <s v="Gestionar la información"/>
    <m/>
    <m/>
    <m/>
    <m/>
    <m/>
    <x v="1"/>
    <m/>
    <m/>
    <m/>
    <s v="Erika Florez"/>
    <s v="Tipo C:  Supervisión"/>
    <s v="Tecnica, Administrativa, Financiera."/>
  </r>
  <r>
    <x v="18"/>
    <n v="82121801"/>
    <s v="Realizar diseño, diagramación, producción, edición y publicación virtual del Diagnóstico de la Situación de Salud y los Indicadores Básicos de Salud del Departamento de Antioquia actualizados al año 2016"/>
    <s v="AGOSTO"/>
    <s v="3 meses "/>
    <s v="Mínima Cuantía"/>
    <s v="SGP"/>
    <n v="29191660"/>
    <n v="29191660"/>
    <s v="NO"/>
    <s v="N/A"/>
    <s v="Patricia Elena Pamplona Amaya"/>
    <s v="Profesinal Especializada "/>
    <s v="3839809"/>
    <s v="patricia.pamplona@antioquia.gov.co"/>
    <s v="Fortalecimiento Autoridad Sanitaria"/>
    <s v="Sistemas de Información  hospitalario interoperables a la red departamental de información."/>
    <s v="Fortalecimiento de las TIC en la Secretaria Seccional de Salud y Protección Social de Antioquia."/>
    <s v="01-0034"/>
    <s v="Información publicada en anuario estadistico, pagina web y divulgación/publicacion sistuación de salud."/>
    <s v="Fortalecer el uso y apropiación de las TIC."/>
    <m/>
    <m/>
    <m/>
    <m/>
    <m/>
    <x v="1"/>
    <m/>
    <m/>
    <m/>
    <s v="Maria Gilma Cifuentes, Hellen Holguin Villa"/>
    <s v="Tipo B2: Supervisión Colegiada"/>
    <s v="Tecnica, Administrativa, Financiera."/>
  </r>
  <r>
    <x v="18"/>
    <n v="81141601"/>
    <s v="Prestar el servicio de apoyo logístico para brindar asesoría y asistencia técnica en el sistema de información de salud a las Direcciones Locales de Salud, Instituciones Prestadoras de Salud, y demás actores del Sistema General de Seguridad  Social en Salud del Departamento de Antioquia"/>
    <s v="Febrero"/>
    <s v="9 meses "/>
    <s v="Mínima Cuantía"/>
    <s v="Recursos propios"/>
    <n v="58877272"/>
    <n v="58877272"/>
    <s v="NO"/>
    <s v="N/A"/>
    <s v="Patricia Elena Pamplona Amaya"/>
    <s v="Profesinal Especializada "/>
    <s v="3839809"/>
    <s v="patricia.pamplona@antioquia.gov.co"/>
    <s v="Fortalecimiento Autoridad Sanitaria"/>
    <s v="Sistemas de Información  hospitalario interoperables a la red departamental de información."/>
    <s v="Fortalecimiento de las TIC en la Secretaria Seccional de Salud y Protección Social de Antioquia."/>
    <s v="01-0034"/>
    <s v="Asesorias y asistencias tecnicas  realizadas a Municipios."/>
    <s v="Fortalecer el uso y apropiación de las TIC."/>
    <m/>
    <m/>
    <m/>
    <m/>
    <m/>
    <x v="1"/>
    <m/>
    <m/>
    <m/>
    <s v="Claudia Marcela Ospina"/>
    <s v="Tipo C:  Supervisión"/>
    <s v="Tecnica"/>
  </r>
  <r>
    <x v="18"/>
    <n v="81112210"/>
    <s v="Actualización contrato de mantenimiento a software aplicativo  Aseguramiento-Prestación de Servicios_RIPS- CRAE/CRUE-Cuentas Medicas "/>
    <s v="Febrero"/>
    <s v="10 meses "/>
    <s v="Contratación directa"/>
    <s v="Recursos propios"/>
    <n v="145477916"/>
    <n v="145477916"/>
    <s v="NO"/>
    <s v="N/A"/>
    <s v="Patricia Elena Pamplona Amaya"/>
    <s v="Profesional Especializada "/>
    <s v="3839809"/>
    <s v="patricia.pamplona@antioquia.gov.co"/>
    <s v="Fortalecimiento Autoridad Sanitaria"/>
    <s v="Sistemas de Información  hospitalario interoperables a la red departamental de información."/>
    <s v="Fortalecimiento de las TIC en la Secretaria Seccional de Salud y Protección Social de Antioquia."/>
    <s v="01-0034"/>
    <s v="Componentes de información implementados y mantenidos"/>
    <s v="Fortalecer los componentes del sistema de información."/>
    <m/>
    <m/>
    <m/>
    <m/>
    <m/>
    <x v="1"/>
    <m/>
    <m/>
    <s v="Es contratación directa porque  es unico proponente dueño del software con derechos de  autor."/>
    <s v="Jaime Jimenez Lotero, Angela Jaramillo Blandon"/>
    <s v="Tipo B2: Supervisión Colegiada"/>
    <s v="Tecnica"/>
  </r>
  <r>
    <x v="18"/>
    <n v="81112210"/>
    <s v="Actualización contrato de mantenimiento a software aplicativo  Aseguramiento-Prestación de Servicios_RIPS- CRAE/CRUE-Cuentas Medicas "/>
    <s v="Febrero"/>
    <s v="10 meses "/>
    <s v="Contratación directa"/>
    <s v="SGP"/>
    <n v="53806900"/>
    <n v="53806900"/>
    <s v="NO"/>
    <s v="N/A"/>
    <s v="Patricia Elena Pamplona Amaya"/>
    <s v="Profesional Especializada "/>
    <s v="3839809"/>
    <s v="patricia.pamplona@antioquia.gov.co"/>
    <s v="Fortalecimiento Autoridad Sanitaria"/>
    <s v="Sistemas de Información  hospitalario interoperables a la red departamental de información."/>
    <s v="Fortalecimiento de las TIC en la Secretaria Seccional de Salud y Protección Social de Antioquia."/>
    <s v="01-0034"/>
    <s v="Componentes de información implementados y mantenidos"/>
    <s v="Fortalecer los componentes del sistema de información."/>
    <m/>
    <m/>
    <m/>
    <m/>
    <m/>
    <x v="1"/>
    <m/>
    <m/>
    <s v="Es contratación directa porque  es unico proponente dueño del software con derechos de  autor."/>
    <s v="Jaime Jimenez Lotero, Angela Jaramillo Blandon"/>
    <s v="Tipo B2: Supervisión Colegiada"/>
    <s v="Tecnica"/>
  </r>
  <r>
    <x v="18"/>
    <m/>
    <s v="TALENTO  HUMANO "/>
    <s v="ENERO  "/>
    <s v="12 meses "/>
    <m/>
    <s v="Recursos propios"/>
    <n v="1000240240"/>
    <n v="1000240240"/>
    <s v="NO"/>
    <s v="N/A"/>
    <s v="Patricia Elena Pamplona Amaya"/>
    <s v="Profesional Especializada "/>
    <s v="3839809"/>
    <s v="patricia.pamplona@antioquia.gov.co"/>
    <s v="Fortalecimiento Autoridad Sanitaria"/>
    <s v="Sistemas de Información  hospitalario interoperables a la red departamental de información."/>
    <s v="Fortalecimiento de las TIC en la Secretaria Seccional de Salud y Protección Social de Antioquia."/>
    <s v="01-00345"/>
    <s v="Componentes para Mantener la funcionabilidad  y  sostenibilidad de  la Plataforma Tecnológica Implementados."/>
    <s v="Gestionar la información"/>
    <m/>
    <m/>
    <m/>
    <m/>
    <m/>
    <x v="1"/>
    <m/>
    <m/>
    <m/>
    <m/>
    <m/>
    <m/>
  </r>
  <r>
    <x v="18"/>
    <m/>
    <s v="TALENTO  HUMANO "/>
    <s v="ENERO  "/>
    <s v="12 meses "/>
    <m/>
    <s v="SGP"/>
    <n v="503209800"/>
    <n v="503209800"/>
    <s v="NO"/>
    <s v="N/A"/>
    <s v="Patricia Elena Pamplona Amaya"/>
    <s v="Profesional Especializada "/>
    <s v="3839809"/>
    <s v="patricia.pamplona@antioquia.gov.co"/>
    <s v="Fortalecimiento Autoridad Sanitaria"/>
    <s v="Sistemas de Información  hospitalario interoperables a la red departamental de información."/>
    <s v="Fortalecimiento de las TIC en la Secretaria Seccional de Salud y Protección Social de Antioquia."/>
    <s v="01-0034"/>
    <s v="Componentes para Mantener la funcionabilidad  y  sostenibilidad de  la Plataforma Tecnológica Implementados."/>
    <s v="Gestionar la información"/>
    <m/>
    <m/>
    <m/>
    <m/>
    <m/>
    <x v="1"/>
    <m/>
    <m/>
    <m/>
    <m/>
    <m/>
    <s v="Tecnica, Administrativa, Financiera."/>
  </r>
  <r>
    <x v="18"/>
    <n v="43211731"/>
    <s v="Renovación del Plan Anual de Mantenimiento del Software Estadístico SPSS"/>
    <s v="MARZO  "/>
    <s v="12 meses "/>
    <s v="Contratación directa"/>
    <s v="Recursos propios"/>
    <n v="19000000"/>
    <n v="19000000"/>
    <s v="NO"/>
    <s v="N/A"/>
    <s v="Patricia Elena Pamplona Amaya"/>
    <s v="Profesional Especializada "/>
    <s v="3839809"/>
    <s v="patricia.pamplona@antioquia.gov.co"/>
    <s v="Fortalecimiento Autoridad Sanitaria"/>
    <s v="Sistemas de Información  hospitalario interoperables a la red departamental de información."/>
    <s v="Fortalecimiento de las TIC en la Secretaria Seccional de Salud y Protección Social de Antioquia."/>
    <s v="01-0034"/>
    <s v="Componentes de información implementados y mantenidos"/>
    <s v="Fortalecer los componentes del sistema de información."/>
    <m/>
    <m/>
    <m/>
    <m/>
    <m/>
    <x v="1"/>
    <m/>
    <m/>
    <s v="Es contratación directa porque  es unico proponente dueño del software con derechos de  autor."/>
    <s v="Responsable en  la  Secretaria de  Gestión Humana y Desarrollo Organizacional -Dirección de Informatica."/>
    <s v="Tipo C:  Supervisión"/>
    <s v="Tecnica."/>
  </r>
  <r>
    <x v="19"/>
    <n v="77111602"/>
    <s v="Articular esfuerzos para la implementación del Plan Estratégico Sectorial del Mercurio"/>
    <s v="ABRIL  "/>
    <s v="8 meses"/>
    <s v="Régimen Especial - Artículo 96 Ley 489 de 1998"/>
    <s v="Canon superficiario"/>
    <n v="1500000000"/>
    <n v="1500000000"/>
    <s v="NO"/>
    <s v="N/A"/>
    <s v="Juan Carlos Buitrago Botero"/>
    <s v="P.U."/>
    <n v="5499"/>
    <s v="juan.buitrago@antioquia.gov.co "/>
    <s v="Minería en armonía con el medio ambiente"/>
    <s v="Acompañamiento a estrategias dirigidas a plantas de beneficio y transformación para eliminación o reducción del consumo de mercurio realizadas"/>
    <s v="Fortalecimiento MINERIA EN ARMONIA CON EL MEDIO AMBIENTE Todo El_x000a_Departamento, Antioquia, Occidente"/>
    <s v="15-0001"/>
    <n v="34040101"/>
    <s v="Recuperar áreas deterioradas por minería"/>
    <m/>
    <m/>
    <m/>
    <m/>
    <m/>
    <x v="1"/>
    <m/>
    <m/>
    <m/>
    <s v="Juan Carlos Buitrago Botero"/>
    <s v="Tipo B2"/>
    <s v="Tecnica, Administrativa, Financiera y Jurídica"/>
  </r>
  <r>
    <x v="19"/>
    <n v="77101901"/>
    <s v="Formulación de lineamientos generales para la implementación de Zonas Industriales Mineras en el Departamento de Antioquia"/>
    <s v="MARZO  "/>
    <s v="6 meses"/>
    <s v="Régimen Especial - Artículo 96 Ley 489 de 1998"/>
    <s v="Canon superficiario"/>
    <n v="500000000"/>
    <n v="500000000"/>
    <s v="NO"/>
    <s v="N/A"/>
    <s v="Victor maunel Aguirre del Valle"/>
    <s v="P.U."/>
    <n v="5268"/>
    <s v="victor.aguirre@antioquia.gov.co"/>
    <s v="Lineamientos para la creación de zonas industriales en los municipios de tradición minera en Antioquia"/>
    <s v="Lineamientos para la creación de zonas industriales mineras Formulados"/>
    <s v="Lineamientos para la creación de zonas industriales en los municipios de tradición minera en Antioquia"/>
    <s v="15-0024"/>
    <s v="34040201,           340402"/>
    <s v="Lineamientos zonas mineras,     socialización lineamientos zonas mineras"/>
    <m/>
    <m/>
    <m/>
    <m/>
    <m/>
    <x v="1"/>
    <m/>
    <m/>
    <m/>
    <s v="Victor maunel Aguirre del Valle"/>
    <s v="Tipo C"/>
    <s v="Tecnica, Administrativa, Financiera y Jurídica"/>
  </r>
  <r>
    <x v="19"/>
    <s v="77111600; 77111603"/>
    <s v="Promoción a la recuperación de áreas degradadas por la actividad minera y al cuidado de fuentes hídricas en zonas de influencia minera"/>
    <s v="ABRIL  "/>
    <s v="8 meses"/>
    <s v="Régimen Especial - Artículo 96 Ley 489 de 1998"/>
    <s v="Canon superficiario"/>
    <n v="500000000"/>
    <n v="500000000"/>
    <s v="NO"/>
    <s v="N/A"/>
    <s v="Victor maunel Aguirre del Valle"/>
    <s v="P.U."/>
    <n v="5268"/>
    <s v="victor.aguirre@antioquia.gov.co"/>
    <s v="Minería en armonía con el medio ambiente"/>
    <s v="Acompañamiento a estrategias dirigidas a la recuperación de áreas deterioradas por la actividad minera realizadas."/>
    <s v="Fortalecimiento MINERIA EN ARMONIA CON EL MEDIO AMBIENTE Todo El_x000a_Departamento, Antioquia, Occidente"/>
    <s v="15-0001"/>
    <n v="34040101"/>
    <s v="Recuperar áreas deterioradas por minería"/>
    <m/>
    <m/>
    <m/>
    <m/>
    <m/>
    <x v="1"/>
    <m/>
    <m/>
    <m/>
    <s v="Victor maunel Aguirre del Valle"/>
    <s v="Tipo B2"/>
    <s v="Tecnica, Administrativa, Financiera y Jurídica"/>
  </r>
  <r>
    <x v="19"/>
    <s v="90121502; 78111502"/>
    <s v="Suministro de tiquetes aéreos nacionales e internacionales para el desplazamiento de funcionarios adscritos a la Secretaría de Minas en cumplimiento de sus funciones"/>
    <s v="Febrero"/>
    <s v="10meses"/>
    <s v="Selección Abreviada - Acuerdo Marco de Precios"/>
    <s v="ICLD"/>
    <n v="80000000"/>
    <n v="80000000"/>
    <s v="NO"/>
    <s v="N/A"/>
    <s v="Carlos Andrés Avendaño Arboleda"/>
    <s v="P.U."/>
    <n v="8635"/>
    <s v="carlos,avendano@antioquia.gov.co"/>
    <s v="Mejorar la productividad y la competitividad del sector minero del Departamento con responsabilidad ambiental y social"/>
    <s v="Unidades mineras con mejoramiento a la productividad y la competitividad de la minería del Departamento"/>
    <s v="Fortalecimiento MINERIA BIEN HECHA PARA EL DESARROLLO DE ANTIOQUIA_x000a_Todo El Departamento, Antioquia, Occidente"/>
    <s v="15-0023"/>
    <n v="31060103"/>
    <s v="Mejor. productividad y competitividad"/>
    <m/>
    <m/>
    <m/>
    <m/>
    <m/>
    <x v="1"/>
    <m/>
    <m/>
    <m/>
    <s v="Carlos Andrés Avendaño Arboleda"/>
    <s v="Tipo C"/>
    <s v="Tecnica, Administrativa, Financiera y Jurídica"/>
  </r>
  <r>
    <x v="19"/>
    <n v="81141601"/>
    <s v="Prestación de servicios logísticos para la realización y apoyo de eventos para la asesoría y asistencia técnica en temas técnicos, empresariales, legales y ambientales referentes al ejercicio de la minería (Foros y capacitaciones). De acuerdo al direccionamiento de la Oficina de Comunicaciones de la Gobernación de Antioquia"/>
    <s v="ENERO  "/>
    <s v="10 meses"/>
    <s v="Otro Tipo de Contrato"/>
    <s v="Canon superficiario"/>
    <n v="200000000"/>
    <n v="200000000"/>
    <s v="NO"/>
    <s v="N/A"/>
    <s v="Carlos Andrés Avendaño Arboleda"/>
    <s v="P.U."/>
    <n v="8635"/>
    <s v="carlos, avendano@antioquia.gov.co"/>
    <s v="Mejorar la productividad y la competitividad del sector minero del Departamento con responsabilidad ambiental y social"/>
    <s v="Unidades mineras con mejoramiento a la productividad y la competitividad de la minería del Departamento"/>
    <s v="Fortalecimiento MINERIA BIEN HECHA PARA EL DESARROLLO DE ANTIOQUIA_x000a_Todo El Departamento, Antioquia, Occidente"/>
    <s v="15-0023"/>
    <n v="31060103"/>
    <s v="Mejor. productividad y competitividad"/>
    <m/>
    <m/>
    <m/>
    <m/>
    <m/>
    <x v="1"/>
    <m/>
    <m/>
    <m/>
    <s v="Carlos Andrés Avendaño Arboleda"/>
    <s v="Tipo C"/>
    <s v="Tecnica, Administrativa, Financiera y Jurídica"/>
  </r>
  <r>
    <x v="19"/>
    <n v="81141601"/>
    <s v="Desarrollo e implementación de la estrategia comunicacional de la Secretaría de Minas, de acuerdo al direccionamiento de la Oficina de Comunicaciones de la Gobernación de Antioquia"/>
    <s v="ENERO  "/>
    <s v="10 meses"/>
    <s v="Otro Tipo de Contrato"/>
    <s v="Canon superficiario"/>
    <n v="200000000"/>
    <n v="200000000"/>
    <s v="NO"/>
    <s v="N/A"/>
    <s v="Cesar Lema Botero"/>
    <s v="P.U."/>
    <n v="5115"/>
    <s v="cesar.lema@antioquia.gov.co"/>
    <s v="Mejorar la productividad y la competitividad del sector minero del Departamento con responsabilidad ambiental y social"/>
    <s v="Unidades mineras con mejoramiento a la productividad y la competitividad de la minería del Departamento"/>
    <s v="Fortalecimiento MINERIA BIEN HECHA PARA EL DESARROLLO DE ANTIOQUIA_x000a_Todo El Departamento, Antioquia, Occidente"/>
    <s v="15-0023"/>
    <n v="31060103"/>
    <s v="Mejor. productividad y competitividad"/>
    <m/>
    <m/>
    <m/>
    <m/>
    <m/>
    <x v="1"/>
    <m/>
    <m/>
    <m/>
    <s v="Cesar Lema Botero"/>
    <s v="Tipo C"/>
    <s v="Tecnica, Administrativa, Financiera y Jurídica"/>
  </r>
  <r>
    <x v="19"/>
    <n v="81102000"/>
    <s v="Buenas practicas mineras (Formalización Minera)"/>
    <s v="MARZO  "/>
    <s v="8 meses"/>
    <s v="Régimen Especial - Artículo 96 Ley 489 de 1998"/>
    <s v="Canon superficiario"/>
    <n v="1500000000"/>
    <n v="1500000000"/>
    <s v="NO"/>
    <s v="N/A"/>
    <s v="Juan Carlos Buitrago Botero"/>
    <s v="P.U."/>
    <n v="5499"/>
    <s v="juan.buitrago@antioquia.gov.co"/>
    <s v="Mejorar la productividad y la competitividad del sector minero del Departamento con responsabilidad ambiental y social"/>
    <s v="Unidades mineras con mejoramiento a la productividad y la competitividad de la minería del Departamento"/>
    <s v="Fortalecimiento MINERIA BIEN HECHA PARA EL DESARROLLO DE ANTIOQUIA_x000a_Todo El Departamento, Antioquia, Occidente"/>
    <s v="15-0023"/>
    <n v="31060103"/>
    <s v="Mejor. productividad y competitividad"/>
    <m/>
    <m/>
    <m/>
    <m/>
    <m/>
    <x v="1"/>
    <m/>
    <m/>
    <m/>
    <s v="Juan Carlos Buitrago Botero"/>
    <s v="Tipo B2"/>
    <s v="Tecnica, Administrativa, Financiera y Jurídica"/>
  </r>
  <r>
    <x v="19"/>
    <n v="80101604"/>
    <s v="Articular esfuerzos que conlleven a solucionar conflictos sociales, técnicos y económicos en el Departamento de Antioquia RSE"/>
    <s v="MARZO  "/>
    <s v="8 meses"/>
    <s v="Régimen Especial - Artículo 96 Ley 489 de 1998"/>
    <s v="Canon superficiario"/>
    <n v="200000000"/>
    <n v="200000000"/>
    <s v="NO"/>
    <s v="N/A"/>
    <s v="Sullelly  Barrientos Cibajas"/>
    <s v="P.U."/>
    <n v="9327"/>
    <s v="sulelly.barrientos@antioquia.gov.co"/>
    <s v="Mejorar la productividad y la competitividad del sector minero del Departamento con responsabilidad ambiental y social"/>
    <s v="Unidades mineras con mejoramiento a la productividad y la competitividad de la minería del Departamento"/>
    <s v="Fortalecimiento MINERIA BIEN HECHA PARA EL DESARROLLO DE ANTIOQUIA_x000a_Todo El Departamento, Antioquia, Occidente"/>
    <s v="15-0023"/>
    <n v="31060103"/>
    <s v="Mejor. productividad y competitividad"/>
    <m/>
    <m/>
    <m/>
    <m/>
    <m/>
    <x v="1"/>
    <m/>
    <m/>
    <m/>
    <s v="Sullelly  Barrientos Cibajas"/>
    <s v="Tipo C"/>
    <s v="Tecnica, Administrativa, Financiera y Jurídica"/>
  </r>
  <r>
    <x v="19"/>
    <n v="80101604"/>
    <s v="Vinculación de la Secretaría de Minas a las estrategias Departamentales de atención a población vulnerable, infancia y adolescencia, indigena y afrodescendientes, que tienen asentamiento en las zonas mineras del Departamento de Antioquia RSE"/>
    <s v="MARZO  "/>
    <s v="5 meses"/>
    <s v="Régimen Especial - Artículo 96 Ley 489 de 1998"/>
    <s v="Canon superficiario"/>
    <n v="100000000"/>
    <n v="100000000"/>
    <s v="NO"/>
    <s v="N/A"/>
    <s v="Sullelly  Barrientos Cibajas"/>
    <s v="P.U."/>
    <n v="9328"/>
    <s v="sulelly.barrientos@antioquia.gov.co"/>
    <s v="Mejorar la productividad y la competitividad del sector minero del Departamento con responsabilidad ambiental y social"/>
    <s v="Unidades mineras con mejoramiento a la productividad y la competitividad de la minería del Departamento"/>
    <s v="Fortalecimiento MINERIA BIEN HECHA PARA EL DESARROLLO DE ANTIOQUIA_x000a_Todo El Departamento, Antioquia, Occidente"/>
    <s v="15-0023"/>
    <n v="31060103"/>
    <s v="Mejor. productividad y competitividad"/>
    <m/>
    <m/>
    <m/>
    <m/>
    <m/>
    <x v="1"/>
    <m/>
    <m/>
    <m/>
    <s v="Sullelly  Barrientos Cibajas"/>
    <s v="Tipo C"/>
    <s v="Tecnica, Administrativa, Financiera y Jurídica"/>
  </r>
  <r>
    <x v="19"/>
    <n v="86111503"/>
    <s v="Asesoría y capacitación para actores mineros  territoriales mediante la entrega de un taller teorico practico, con la aplicación de una plataforma tecnológica "/>
    <s v="MARZO  "/>
    <s v="8 meses"/>
    <s v="Régimen Especial - Artículo 95 Ley 489 de 1998"/>
    <s v="Canon superficiario"/>
    <n v="100000000"/>
    <n v="100000000"/>
    <s v="NO"/>
    <s v="N/A"/>
    <s v="Juan Carlos Buitrago Botero"/>
    <s v="P.U."/>
    <n v="5499"/>
    <s v="juan.buitrago@antioquia.gov.co"/>
    <s v="Mejorar la productividad y la competitividad del sector minero del Departamento con responsabilidad ambiental y social"/>
    <s v="Unidades mineras con mejoramiento a la productividad y la competitividad de la minería del Departamento"/>
    <s v="Fortalecimiento MINERIA BIEN HECHA PARA EL DESARROLLO DE ANTIOQUIA_x000a_Todo El Departamento, Antioquia, Occidente"/>
    <s v="15-0023"/>
    <n v="31060103"/>
    <s v="Mejor. productividad y competitividad"/>
    <m/>
    <m/>
    <m/>
    <m/>
    <m/>
    <x v="1"/>
    <m/>
    <m/>
    <m/>
    <s v="Juan Carlos Buitrago Botero"/>
    <s v="Tipo C"/>
    <s v="Tecnica, Administrativa, Financiera y Jurídica"/>
  </r>
  <r>
    <x v="19"/>
    <n v="93141808"/>
    <s v="Adquisición de equipos para el mejoramiento de las funciones delegadas,  centro de cobro persuasivo y relacionamiento según equipos necesarios para el desarrrollo de esta actividad."/>
    <s v="ENERO  "/>
    <s v="3 meses"/>
    <s v="Selección Abreviada - Adquisición en Bolsa de Productos"/>
    <s v="%2 de regalías para el funcionamiento de fiscalización minera"/>
    <n v="550000000"/>
    <n v="550000000"/>
    <s v="NO"/>
    <s v="N/A"/>
    <s v="Dora Elena Balvin Agudelo"/>
    <s v="Directora de Fiscaluización  Minera"/>
    <n v="9116"/>
    <s v="dora.balvin@antioquia.gov.co"/>
    <s v="Mejorar la productividad y la competitividad del sector minero del Departamento con responsabilidad ambiental y social"/>
    <s v="Monitoreo y seguimiento de la actividad minera en el Departamento de Antioquia"/>
    <s v="Fortalecimiento MINERIA BIEN HECHA PARA EL DESARROLLO DE ANTIOQUIA_x000a_Todo El Departamento, Antioquia, Occidente"/>
    <s v="15-0023"/>
    <n v="31060103"/>
    <s v="Mejor. productividad y competitividad"/>
    <m/>
    <m/>
    <m/>
    <m/>
    <m/>
    <x v="1"/>
    <m/>
    <m/>
    <m/>
    <s v="Dora Elena Balvin Agudelo"/>
    <s v="Tipo C"/>
    <s v="Tecnica, Administrativa, Financiera y Jurídica"/>
  </r>
  <r>
    <x v="19"/>
    <s v="80111604; 80111607"/>
    <s v="Articular esfuerzos para el cumplimiento de las funciones de fiscalización minera integral, evaluación, control y seguimiento de los títulos mineros ubicados en jurisdicción del departamento de Antiquia."/>
    <s v="ENERO  "/>
    <s v="10 meses"/>
    <s v="Régimen Especial - Artículo 95 Ley 489 de 1998"/>
    <s v="%2 de regalías para el funcionamiento de fiscalización minera"/>
    <n v="6000000000"/>
    <n v="6000000000"/>
    <s v="NO"/>
    <s v="N/A"/>
    <s v="Dora Elena Balvin Agudelo"/>
    <s v="Directora de Fiscaluización  Minera"/>
    <n v="9116"/>
    <s v="dora.balvin@antioquia.gov.co"/>
    <s v="Mejorar la productividad y la competitividad del sector minero del Departamento con responsabilidad ambiental y social"/>
    <s v="Monitoreo y seguimiento de la actividad minera en el Departamento de Antioquia"/>
    <s v="Fortalecimiento MINERIA BIEN HECHA PARA EL DESARROLLO DE ANTIOQUIA_x000a_Todo El Departamento, Antioquia, Occidente"/>
    <s v="15-0023"/>
    <n v="31060102"/>
    <s v="Monitoreo y seguimiento"/>
    <m/>
    <m/>
    <m/>
    <m/>
    <m/>
    <x v="1"/>
    <m/>
    <m/>
    <m/>
    <s v="Dora Elena Balvin Agudelo"/>
    <s v="Tipo B2"/>
    <s v="Tecnica, Administrativa, Financiera y Jurídica"/>
  </r>
  <r>
    <x v="19"/>
    <s v="81112005; 80161500"/>
    <s v="Contratar los procesos que permitan la clasificación documental, administración de archivo y digitalización certificada de expedientes, de acuerdo con los lineamientos de la Agencia Nacional de Minería"/>
    <s v="ENERO  "/>
    <s v="10 meses"/>
    <s v="Concurso de Méritos"/>
    <s v="%2 de regalías para el funcionamiento de fiscalización minera"/>
    <n v="5000000000"/>
    <n v="5000000000"/>
    <s v="NO"/>
    <s v="N/A"/>
    <s v="Mauricio Gómez Florez"/>
    <s v="Director de Titulación Minera"/>
    <n v="9055"/>
    <s v="mauricio.gomez@antioquia.gov.co"/>
    <s v="Mejorar la productividad y la competitividad del sector minero del Departamento con responsabilidad ambiental y social"/>
    <s v="Monitoreo y seguimiento de la actividad minera en el Departamento de Antioquia"/>
    <s v="Fortalecimiento MINERIA BIEN HECHA PARA EL DESARROLLO DE ANTIOQUIA_x000a_Todo El Departamento, Antioquia, Occidente"/>
    <s v="15-0023"/>
    <n v="31060102"/>
    <s v="Monitoreo y seguimiento"/>
    <m/>
    <m/>
    <m/>
    <m/>
    <m/>
    <x v="1"/>
    <m/>
    <m/>
    <m/>
    <s v="Mauricio Gómez Florez"/>
    <s v="Tipo B2"/>
    <s v="Tecnica, Administrativa, Financiera y Jurídica"/>
  </r>
  <r>
    <x v="19"/>
    <s v="80101604; 81102000"/>
    <s v="Mejoramiento de las condiciones de seguridad y productividad en unidades mineras del Departamento"/>
    <s v="JUNIO  "/>
    <s v="5 meses"/>
    <s v="Régimen Especial - Artículo 95 Ley 489 de 1998"/>
    <s v="Canon superficiario"/>
    <n v="300000000"/>
    <n v="300000000"/>
    <s v="NO"/>
    <s v="N/A"/>
    <s v="Victor maunel Aguirre del Valle"/>
    <s v="P.U."/>
    <n v="5268"/>
    <s v="victor.aguirre@antioquia.gov.co"/>
    <s v="Mejorar la productividad y la competitividad del sector minero del Departamento con responsabilidad ambiental y social"/>
    <s v="Unidades mineras con mejoramiento a la productividad y la competitividad de la minería del Departamento"/>
    <s v="Fortalecimiento MINERIA BIEN HECHA PARA EL DESARROLLO DE ANTIOQUIA_x000a_Todo El Departamento, Antioquia, Occidente"/>
    <s v="15-0023"/>
    <n v="31060103"/>
    <s v="Mejor. productividad y competitividad"/>
    <m/>
    <m/>
    <m/>
    <m/>
    <m/>
    <x v="1"/>
    <m/>
    <m/>
    <m/>
    <s v="Victor maunel Aguirre del Valle"/>
    <s v="Tipo C"/>
    <s v="Tecnica, Administrativa, Financiera y Jurídica"/>
  </r>
  <r>
    <x v="19"/>
    <s v="80101604; 71101606; 80101600; 80101510"/>
    <s v="Cierre de minas e implementaciones de acciones priorizadas para la prevención de riesgos asocaidos a esto."/>
    <s v="MARZO  "/>
    <s v="8 meses"/>
    <s v="Régimen Especial - Artículo 95 Ley 489 de 1998"/>
    <s v="Canon superficiario"/>
    <n v="150000000"/>
    <n v="150000000"/>
    <s v="NO"/>
    <s v="N/A"/>
    <s v="Victor maunel Aguirre del Valle"/>
    <s v="P.U."/>
    <n v="5268"/>
    <s v="victor.aguirre@antioquia.gov.co"/>
    <s v="Minería en armonía con el medio ambiente"/>
    <s v="Acompañamiento a estrategias dirigidas a Unidades Productivas Mineras para seguimiento a la implementación del plan de cierre y abandono realizadas."/>
    <s v="Fortalecimiento MINERIA EN ARMONIA CON EL MEDIO AMBIENTE Todo El_x000a_Departamento, Antioquia, Occidente"/>
    <s v="15-0001"/>
    <n v="34040103"/>
    <s v="Acompañiento a cierre de minas"/>
    <m/>
    <m/>
    <m/>
    <m/>
    <m/>
    <x v="1"/>
    <m/>
    <m/>
    <m/>
    <s v="Victor maunel Aguirre del Valle"/>
    <s v="Tipo C"/>
    <s v="Tecnica, Administrativa, Financiera y Jurídica"/>
  </r>
  <r>
    <x v="19"/>
    <m/>
    <s v="Articular esfuerzos para el cumplimiento de las funciones de titulación minera en el departamento de Antiquia."/>
    <s v="JULIO  "/>
    <s v="4 meses"/>
    <s v="Régimen Especial - Artículo 95 Ley 489 de 1998"/>
    <s v="Canon superficiario"/>
    <n v="300000000"/>
    <n v="300000000"/>
    <s v="NO"/>
    <s v="N/A"/>
    <s v="Martha Luz Eusse Llanos"/>
    <s v="P.U."/>
    <n v="5106"/>
    <s v="martha.eusse@antioquia.gov.co"/>
    <s v="Titulación y formalización minera"/>
    <s v="Minas Amparadas con Título Minero"/>
    <s v="Fortalecimiento MINERIA BIEN HECHA PARA EL DESARROLLO DE ANTIOQUIA_x000a_Todo El Departamento, Antioquia, Occidente"/>
    <s v="15-0023"/>
    <n v="31060101"/>
    <s v="Titulación y formalización minera"/>
    <m/>
    <m/>
    <m/>
    <m/>
    <m/>
    <x v="1"/>
    <m/>
    <m/>
    <m/>
    <s v="Martha Luz Eusse Llanos"/>
    <s v="Tipo C"/>
    <s v="Tecnica, Administrativa, Financiera y Jurídica"/>
  </r>
  <r>
    <x v="19"/>
    <m/>
    <s v="Articular esfuerzos para dar cumplimiento a los Amparos Administrativos en jurisdicción del departamento de Antiquia."/>
    <s v="MARZO  "/>
    <s v="5 meses"/>
    <s v="Régimen Especial - Artículo 95 Ley 489 de 1998"/>
    <s v="Canon superficiario"/>
    <n v="300000000"/>
    <n v="300000000"/>
    <s v="NO"/>
    <s v="N/A"/>
    <s v="Yocasta Palacios Giraldo"/>
    <s v="P.U."/>
    <n v="5642"/>
    <s v=" yocasta.palacios@antioquia.gov. Co"/>
    <s v="Mejorar la productividad y la competitividad del sector minero del Departamento con responsabilidad ambiental y social"/>
    <s v="Minas Amparadas con Título Minero"/>
    <s v="Fortalecimiento MINERIA BIEN HECHA PARA EL DESARROLLO DE ANTIOQUIA_x000a_Todo El Departamento, Antioquia, Occidente"/>
    <s v="15-0023"/>
    <n v="31060103"/>
    <s v="Mejor. productividad y competitividad"/>
    <m/>
    <m/>
    <m/>
    <m/>
    <m/>
    <x v="1"/>
    <m/>
    <m/>
    <m/>
    <s v="Yocasta Palacios Giraldo"/>
    <s v="Tipo C"/>
    <s v="Tecnica, Administrativa, Financiera y Jurídica"/>
  </r>
  <r>
    <x v="19"/>
    <m/>
    <s v="Desarrollo de actividades que promuevan a Antioquia como destino de Inversión Minera."/>
    <s v="MARZO  "/>
    <s v="6 meses"/>
    <s v="Régimen Especial - Artículo 96 Ley 489 de 1998"/>
    <s v="Canon superficiario"/>
    <n v="500000000"/>
    <n v="500000000"/>
    <s v="NO"/>
    <s v="N/A"/>
    <s v="Juan Carlos Buitrago Botero"/>
    <s v="P.U."/>
    <n v="5499"/>
    <s v="juan.buitrago@antioquia.gov.co"/>
    <s v="Mejorar la productividad y la competitividad del sector minero del Departamento con responsabilidad ambiental y social"/>
    <s v="Unidades mineras con mejoramiento a la productividad y la competitividad de la minería del Departamento"/>
    <s v="Fortalecimiento MINERIA BIEN HECHA PARA EL DESARROLLO DE ANTIOQUIA_x000a_Todo El Departamento, Antioquia, Occidente"/>
    <s v="15-0023"/>
    <n v="31060103"/>
    <s v="Mejor. productividad y competitividad"/>
    <m/>
    <m/>
    <m/>
    <m/>
    <m/>
    <x v="1"/>
    <m/>
    <m/>
    <m/>
    <s v="Juan Carlos Buitrago Botero"/>
    <s v="Tipo A2"/>
    <s v="Tecnica, Administrativa, Financiera y Jurídica"/>
  </r>
  <r>
    <x v="19"/>
    <m/>
    <s v="Consecución y adecuación de espacios requeridos para el cumplimiento de las funciones de seguimiento y control de la Fiscalización Minera."/>
    <s v="ENERO  "/>
    <s v="5 meses"/>
    <s v="Licitación Pública"/>
    <s v="%2 de regalías para el funcionamiento de fiscalización minera"/>
    <n v="1500000000"/>
    <n v="1500000000"/>
    <s v="NO"/>
    <s v="N/A"/>
    <s v="Dora Elena Balvin Agudelo"/>
    <s v="Directora de Fiscaluización  Minera"/>
    <n v="9116"/>
    <s v="dora.balvin@antioquia.gov.co"/>
    <s v="Mejorar la productividad y la competitividad del sector minero del Departamento con responsabilidad ambiental y social"/>
    <s v="Monitoreo y seguimiento de la actividad minera en el Departamento de Antioquia"/>
    <s v="Fortalecimiento MINERIA BIEN HECHA PARA EL DESARROLLO DE ANTIOQUIA_x000a_Todo El Departamento, Antioquia, Occidente"/>
    <s v="15-0023"/>
    <n v="31060103"/>
    <s v="Mejor. productividad y competitividad"/>
    <m/>
    <m/>
    <m/>
    <m/>
    <m/>
    <x v="1"/>
    <m/>
    <m/>
    <m/>
    <s v="Dora Elena Balvin Agudelo"/>
    <s v="Tipo C"/>
    <s v="Tecnica, Administrativa, Financiera y Jurídica"/>
  </r>
  <r>
    <x v="20"/>
    <n v="84111603"/>
    <s v="Suscripción y soporte al servicio de Upgrade Analytics - client server ACL"/>
    <s v="ENERO  "/>
    <s v="7 meses"/>
    <s v="Contratación Directa - Prestación de Servicios y de Apoyo a la Gestión Persona Jurídica"/>
    <s v="Recursos propios"/>
    <n v="41000000"/>
    <n v="41000000"/>
    <s v="NO"/>
    <s v="N/A"/>
    <s v="John jairo Monsalve Rendón"/>
    <s v="Profesional Especializado"/>
    <s v="3838109"/>
    <s v="john.monsalve@antioquia.gov.co "/>
    <s v="Transparencia y lucha frontal contra la corrupción"/>
    <s v="Cumplimiento del plan de Transparencia y lucha contra la corrupción. Plasmadas en dos auditorías con el uso de ACL"/>
    <s v="Implementación de las mejoras, a partir de las auditorías con el uso de ACL"/>
    <n v="220071001"/>
    <s v="Auditorias con ACL"/>
    <s v="Contar con Herramienta tecnologica, software ACL analytics y ACL exchange"/>
    <m/>
    <m/>
    <m/>
    <m/>
    <m/>
    <x v="1"/>
    <m/>
    <m/>
    <m/>
    <s v="Juan carlos Cortés Gómez"/>
    <s v="Supervisión C"/>
    <s v="Técnica"/>
  </r>
  <r>
    <x v="20"/>
    <n v="84111603"/>
    <s v="Servicio de suscripción de ACL analytcs, exchange ACL y direct link para SAP"/>
    <s v="JULIO  "/>
    <s v="12 mese"/>
    <s v="Contratación Directa - Prestación de Servicios y de Apoyo a la Gestión Persona Jurídica"/>
    <s v="Recursos propios"/>
    <n v="140000000"/>
    <n v="134031282"/>
    <s v="SI"/>
    <s v="No solicitadas"/>
    <s v="John jairo Monsalve Rendón"/>
    <s v="Profesional Especializado"/>
    <s v="3838109"/>
    <s v="john.monsalve@antioquia.gov.co "/>
    <s v="Transparencia y lucha frontal contra la corrupción"/>
    <s v="Cumplimiento del plan de Transparencia y lucha contra la corrupción. Plasmadas en dos auditorías con el uso de ACL"/>
    <s v="Implementación de las mejoras, a partir de las auditorías con el uso de ACL"/>
    <n v="220071001"/>
    <s v="Auditorias con ACL"/>
    <s v="Contar con Herramienta tecnologica, software ACL analytics y ACL exchang"/>
    <m/>
    <m/>
    <m/>
    <m/>
    <m/>
    <x v="1"/>
    <m/>
    <m/>
    <m/>
    <s v="Juan carlos Cortés Gómez"/>
    <s v="Supervisión C"/>
    <s v="Técnica"/>
  </r>
  <r>
    <x v="20"/>
    <n v="84111603"/>
    <s v="Diagnóstico para el desarrollo y avance de  la implementación de la Cultura del Control"/>
    <s v="ENERO  "/>
    <n v="3"/>
    <s v="Mínima Cuantía"/>
    <s v="Recursos propios"/>
    <n v="80000000"/>
    <n v="80000000"/>
    <s v="NO"/>
    <s v="N/A"/>
    <s v="John jairo Monsalve Rendón"/>
    <s v="Profesional Especializado"/>
    <s v="3838109"/>
    <s v="john.monsalve@antioquia.gov.co "/>
    <s v="Transparencia y lucha frontal contra la corrupción"/>
    <s v="Cumplimiento del plan de Transárencia y lucha contra la corrupción."/>
    <s v="Diagnóstico del estado de la Cultura del Control"/>
    <n v="220076001"/>
    <s v="Diagnóstico del estado de la Cultura del Control"/>
    <s v="Diagnostico"/>
    <m/>
    <m/>
    <m/>
    <m/>
    <m/>
    <x v="1"/>
    <m/>
    <m/>
    <m/>
    <s v="John jairo Monsalve Rendón"/>
    <s v="Supervisión C"/>
    <s v="Técnica"/>
  </r>
  <r>
    <x v="20"/>
    <n v="84111603"/>
    <s v="Prestación de Servicios como apoyo en el cierre de brechas para la Certificación del Procedimiento Auditor bajo normas Internacionales de Auditoría"/>
    <s v="ENERO  "/>
    <s v="6 meses"/>
    <s v="Contratación Directa - Prestación de Servicios y de Apoyo a la Gestión Persona Jurídica"/>
    <s v="Recursos propios"/>
    <n v="40000000"/>
    <n v="40000000"/>
    <s v="NO"/>
    <s v="N/A"/>
    <s v="Jorge Cañas Giraldo"/>
    <s v="Profesional Especializado"/>
    <s v="3838659"/>
    <s v="jorge.canass@antioquia.gov.co"/>
    <s v="Transparencia y lucha frontal contra la corrupción"/>
    <s v="Cumplimiento del plan de Transárencia y lucha contra la corrupción."/>
    <s v="Certificación del Proceso  Evaluación Independiente y Cultura del Control bajo Normas Internacionales"/>
    <n v="220076001"/>
    <s v="Diagnóstico Primera fase de cierre de brechas _x000a_Inicio del proceso de certificación "/>
    <s v="Campaña y encuentro internacional de lucha contra la corrupción"/>
    <m/>
    <m/>
    <m/>
    <m/>
    <m/>
    <x v="1"/>
    <m/>
    <m/>
    <m/>
    <s v="Jorge Cañas Giraldo"/>
    <s v="Supervisión C"/>
    <s v="Técnica"/>
  </r>
  <r>
    <x v="20"/>
    <n v="84111603"/>
    <s v="Viaticos y Gastos de Viaje"/>
    <s v="ENERO  "/>
    <s v="12 meses "/>
    <s v="Traslado CDP"/>
    <s v="Recursos propios "/>
    <n v="16000000"/>
    <n v="16000000"/>
    <s v="NO"/>
    <s v="N/A"/>
    <s v="Alexander Ortega Pimienta"/>
    <s v="Profesional Universitario"/>
    <n v="3838644"/>
    <s v="alexander.ortega@antioquia.gov.co"/>
    <s v="Transparencia y lucha frontal contra la corrupción"/>
    <s v="Cumplimiento del plan de Transárencia y lucha contra la corrupción."/>
    <s v="Viaticos y Gastos de Viaje"/>
    <n v="220076001"/>
    <s v="Tiquetes aéreos"/>
    <s v="Compra tiquetes aéreos"/>
    <m/>
    <m/>
    <m/>
    <m/>
    <m/>
    <x v="1"/>
    <m/>
    <m/>
    <m/>
    <s v="Alexander Ortega Pimienta"/>
    <s v="Supervisión C"/>
    <s v="Técnica"/>
  </r>
  <r>
    <x v="21"/>
    <n v="82121500"/>
    <s v="PRESTACION DE SERVICIOS DE MANTENIMIENTO INTEGRAL, SUMINISTRO DE CONSUMIBLES Y REPUESTOS PARA PLOTTER, ESCANER, IMPRESORAS Y MULTIFUNCIONAL PROPIEDAD DEL DEPARTAMENTO DE ANTIOQUIA Y SUS SEDES EXTERNAS. "/>
    <s v="Febrero"/>
    <s v="10 meses"/>
    <s v="Mínima Cuantía"/>
    <s v="Recursos propios"/>
    <n v="42000000"/>
    <n v="42000000"/>
    <s v="NO"/>
    <s v="N/A"/>
    <s v="JUAN CARLOS ARANGO RAMÍREZ"/>
    <s v="Profesional Universitario (Logístico)"/>
    <s v="3839370"/>
    <s v="juan.arango@antioquia.gov.co"/>
    <m/>
    <m/>
    <m/>
    <m/>
    <m/>
    <m/>
    <m/>
    <m/>
    <m/>
    <m/>
    <m/>
    <x v="1"/>
    <m/>
    <s v="Sin iniciar etapa precontractual"/>
    <m/>
    <s v="MARIA INES OCHOA GARCIA"/>
    <s v="C"/>
    <s v="SUPERVISIÓN TÉCNICA, JURIDICA, ADMINISTRATIVA Y FINANCIERA"/>
  </r>
  <r>
    <x v="21"/>
    <n v="52141800"/>
    <s v="ADQUISICION DE ELECTRODOMÉSTICOS PARA LAS DIFERENTES DEPENDENCIAS DE LA GOBERNACIÓN DE ANTIOQUIA Y SEDES EXTERNAS"/>
    <s v="MARZO  "/>
    <s v="3 meses"/>
    <s v="Selección Abreviada - Subasta Inversa"/>
    <s v="Recursos propios"/>
    <n v="130000000"/>
    <n v="130000000"/>
    <s v="NO"/>
    <s v="N/A"/>
    <s v="JUAN CARLOS ARANGO RAMÍREZ"/>
    <s v="Profesional Universitario (Logístico)"/>
    <s v="3839370"/>
    <s v="juan.arango@antioquia.gov.co"/>
    <s v="Modernización de la infraestructura física, bienes muebles, parque automotor y sistema integrado de seguridad"/>
    <s v="Cumplimiento del plan de modernización de la infraestructura física, incluida las adecuaciones de seguridad"/>
    <s v="Mejorar y modernizar la infraestructura física, adquisición de bienes muebles con tecnología amigable al medio ambiente"/>
    <n v="220098001"/>
    <s v="Compra de bienes muebles"/>
    <s v="Adquisión de bienes muebles"/>
    <m/>
    <m/>
    <m/>
    <m/>
    <m/>
    <x v="1"/>
    <m/>
    <s v="Sin iniciar etapa precontractual"/>
    <m/>
    <s v="MARIA INES OCHOA GARCIA"/>
    <s v="C"/>
    <s v="SUPERVISIÓN TÉCNICA, JURIDICA, ADMINISTRATIVA Y FINANCIERA"/>
  </r>
  <r>
    <x v="21"/>
    <n v="50201700"/>
    <s v="SUMINISTRO DE CAFÉ ESPECIAL PARA EL CONSUMO DE SERVIDORES PUBLICOS QUE LABORAN  EN EL CENTRO ADMINISTRATIVO DEPARTAMENTAL (CAD) Y SUS SEDES EXTERNAS."/>
    <s v="MARZO  "/>
    <s v="9 meses"/>
    <s v="Selección Abreviada - Subasta Inversa"/>
    <s v="Recursos propios"/>
    <n v="120000000"/>
    <n v="120000000"/>
    <s v="NO"/>
    <s v="N/A"/>
    <s v="JUAN CARLOS ARANGO RAMÍREZ"/>
    <s v="Profesional Universitario (Logístico)"/>
    <s v="3839370"/>
    <s v="juan.arango@antioquia.gov.co"/>
    <m/>
    <m/>
    <m/>
    <m/>
    <m/>
    <m/>
    <m/>
    <m/>
    <m/>
    <m/>
    <m/>
    <x v="1"/>
    <m/>
    <s v="Sin iniciar etapa precontractual"/>
    <m/>
    <s v="MARÍA INÉS OCHOA GARCIA"/>
    <s v="C"/>
    <s v="SUPERVISIÓN TÉCNICA, JURIDICA, ADMINISTRATIVA Y FINANCIERA"/>
  </r>
  <r>
    <x v="21"/>
    <n v="86101700"/>
    <s v="SUMAR ESFUERZOS PARA CAPACITAR A LOS ALCALDES Y CONCEJALES DE ANTIOQUIA EN TEMAS RELACIONADOS CON LA NORMATIVIDAD DEL REGIMEN MUNICIPAL"/>
    <s v="ENERO  "/>
    <s v="12 meses"/>
    <s v="Régimen Especial - Artículo 95 Ley 489 de 1998"/>
    <s v="Recursos propios"/>
    <n v="0"/>
    <n v="0"/>
    <m/>
    <s v="N/A"/>
    <s v="JUAN CARLOS ARANGO RAMÍREZ"/>
    <s v="Profesional Universitario (Logístico)"/>
    <s v="3839370"/>
    <s v="juan.arango@antioquia.gov.co"/>
    <m/>
    <m/>
    <m/>
    <m/>
    <m/>
    <m/>
    <m/>
    <m/>
    <m/>
    <m/>
    <m/>
    <x v="1"/>
    <m/>
    <s v="Sin iniciar etapa precontractual"/>
    <m/>
    <s v="GUSTAVO RESTREPO GUZMAN"/>
    <s v="C"/>
    <s v="SUPERVISIÓN TÉCNICA, JURIDICA, ADMINISTRATIVA Y FINANCIERA"/>
  </r>
  <r>
    <x v="21"/>
    <s v="NA"/>
    <s v="LOGISTICA PARA EVENTOS DE CAPACITACIÓN A ESAL"/>
    <s v="MARZO  "/>
    <s v="NA"/>
    <s v="NA"/>
    <s v="Recursos propios"/>
    <n v="270000000"/>
    <n v="270000000"/>
    <s v="NO"/>
    <s v="N/A"/>
    <s v="JUAN CARLOS ARANGO RAMÍREZ"/>
    <s v="Profesional Universitario (Logístico)"/>
    <s v="3839370"/>
    <s v="juan.arango@antioquia.gov.co"/>
    <s v="Fortalecimiento de las entidades sin ánimo de lucro y entes territoriales"/>
    <s v="Fortalecimiento de las entidades sin ánimo de lucro y entes territoriales"/>
    <s v="Fortalecimiento de las entidades sin ánimo de lucro y entes territoriales"/>
    <n v="220152001"/>
    <s v="Entidades sin ánimo de lucro capacitadas para cumplir el objeto social"/>
    <s v="Realización de talleres ESAP en las 9 subregiones"/>
    <m/>
    <m/>
    <m/>
    <m/>
    <m/>
    <x v="1"/>
    <m/>
    <s v="Sin iniciar etapa precontractual"/>
    <s v="Traslado"/>
    <s v="GUSTAVO RESTREPO GUZMAN"/>
    <s v="C"/>
    <s v="SUPERVISIÓN TÉCNICA, JURIDICA, ADMINISTRATIVA Y FINANCIERA"/>
  </r>
  <r>
    <x v="21"/>
    <n v="81111700"/>
    <s v="SERVICIO DE PLATAFORMA WEB PARA LA REALIZACIÓN DE LAS SUBASTAS INVERSAS ELECTRÓNICAS DE LA GOBERNACION DE ANTIOQUIA"/>
    <s v="ENERO  "/>
    <s v="6 meses"/>
    <s v="Mínima Cuantía"/>
    <s v="Recursos propios"/>
    <n v="50773000"/>
    <n v="50773000"/>
    <s v="NO"/>
    <s v="N/A"/>
    <s v="JUAN CARLOS ARANGO RAMÍREZ"/>
    <s v="Profesional Universitario (Logístico)"/>
    <s v="3839370"/>
    <s v="juan.arango@antioquia.gov.co"/>
    <m/>
    <m/>
    <m/>
    <m/>
    <m/>
    <m/>
    <s v="IN-2017-22-0001"/>
    <n v="15636"/>
    <d v="2017-01-18T00:00:00"/>
    <n v="4600006175"/>
    <n v="4600006175"/>
    <x v="2"/>
    <s v="SERVICIOS EN WEB SAS"/>
    <s v="En ejecución"/>
    <m/>
    <s v="JUAN CARLOS ARANGO RAMIREZ"/>
    <s v="C"/>
    <s v="SUPERVISIÓN TÉCNICA, JURIDICA, ADMINISTRATIVA Y FINANCIERA"/>
  </r>
  <r>
    <x v="21"/>
    <n v="80111700"/>
    <s v="PRESTAR SERVICIOS PROFESIONALES PARA LA ASESORIA JURIDICA ESPECIALIZADA. ASISTENCIA Y ACOMPAÑAMIENTO EN TEMAS INHERENTES A PROYECTOS ESPECIALES TRASCENDENTALES Y ESTRATEGICOS PARA EL DEPARTAMENTO DE ANTIOQUIA"/>
    <s v="Febrero"/>
    <s v="11 meses"/>
    <s v="Contratación Directa - Prestación de Servicios y de Apoyo a la Gestión Persona Natural"/>
    <s v="Recursos propios"/>
    <n v="80338148"/>
    <n v="80338148"/>
    <s v="NO"/>
    <s v="N/A"/>
    <s v="JUAN CARLOS ARANGO RAMÍREZ"/>
    <s v="Profesional Universitario (Logístico)"/>
    <s v="3839370"/>
    <s v="juan.arango@antioquia.gov.co"/>
    <m/>
    <m/>
    <m/>
    <m/>
    <m/>
    <m/>
    <n v="6385"/>
    <n v="16254"/>
    <d v="2017-02-02T00:00:00"/>
    <n v="4600006211"/>
    <n v="4600006211"/>
    <x v="2"/>
    <s v="ALVARO DE JESÚA LÓPEZ ARISTIZÁBAL"/>
    <s v="En ejecución"/>
    <m/>
    <s v="MARIA VICTORIA HOYOS VELASQUEZ"/>
    <s v="C"/>
    <s v="SUPERVISIÓN TÉCNICA, JURIDICA, ADMINISTRATIVA Y FINANCIERA"/>
  </r>
  <r>
    <x v="21"/>
    <n v="90121500"/>
    <s v="ADQUISICIÓN DE TIQUETES AÉREOS PARA LA GOBERNACIÓN DE ANTIOQUIA"/>
    <s v="ENERO  "/>
    <s v="10 meses"/>
    <s v="Contratación Directa - Contratos Interadministrativos"/>
    <s v="Recursos propios"/>
    <n v="50000000"/>
    <n v="50000000"/>
    <s v="NO"/>
    <s v="N/A"/>
    <s v="JUAN CARLOS ARANGO RAMÍREZ"/>
    <s v="Profesional Universitario (Logístico)"/>
    <s v="3839370"/>
    <s v="juan.arango@antioquia.gov.co"/>
    <m/>
    <m/>
    <m/>
    <m/>
    <m/>
    <m/>
    <n v="6311"/>
    <n v="15618"/>
    <d v="2017-04-19T00:00:00"/>
    <s v="S2017060002044"/>
    <n v="4600006173"/>
    <x v="2"/>
    <s v="SATENA"/>
    <s v="En ejecución"/>
    <m/>
    <s v="MARIA VICTORIA HOYOS VELÁSQUEZ"/>
    <s v="C"/>
    <s v="SUPERVISIÓN TÉCNICA, JURIDICA, ADMINISTRATIVA Y FINANCIERA"/>
  </r>
  <r>
    <x v="21"/>
    <n v="55101500"/>
    <s v="SUSCRIPCIÓN EN MEDIOS DE INFORMACIÓN Y PRENSA- EL COLOMBIANO "/>
    <s v="SEPTIEMBRE  "/>
    <s v="12 meses"/>
    <s v="Contratación Directa - No pluralidad de oferentes"/>
    <s v="Recursos propios"/>
    <n v="5034960"/>
    <n v="5034960"/>
    <s v="NO"/>
    <s v="N/A"/>
    <s v="JUAN CARLOS ARANGO RAMÍREZ"/>
    <s v="Profesional Universitario (Logístico)"/>
    <s v="3839370"/>
    <s v="juan.arango@antioquia.gov.co"/>
    <m/>
    <m/>
    <m/>
    <m/>
    <m/>
    <m/>
    <m/>
    <m/>
    <m/>
    <m/>
    <m/>
    <x v="1"/>
    <m/>
    <s v="Sin iniciar etapa precontractual"/>
    <m/>
    <s v="MARCELA VERÓNICA ESTRADA CORIA"/>
    <s v="C"/>
    <s v="SUPERVISIÓN TÉCNICA, JURIDICA, ADMINISTRATIVA Y FINANCIERA"/>
  </r>
  <r>
    <x v="21"/>
    <n v="55101500"/>
    <s v="SUSCRIPCIÓN EN MEDIOS DE INFORMACIÓN Y PRENSA- EL MUNDO"/>
    <s v="SEPTIEMBRE  "/>
    <s v="12 meses"/>
    <s v="Contratación Directa - No pluralidad de oferentes"/>
    <s v="Recursos propios"/>
    <n v="496800.00000000006"/>
    <n v="496800.00000000006"/>
    <s v="NO"/>
    <s v="N/A"/>
    <s v="JUAN CARLOS ARANGO RAMÍREZ"/>
    <s v="Profesional Universitario (Logístico)"/>
    <s v="3839370"/>
    <s v="juan.arango@antioquia.gov.co"/>
    <m/>
    <m/>
    <m/>
    <m/>
    <m/>
    <m/>
    <m/>
    <m/>
    <m/>
    <m/>
    <m/>
    <x v="1"/>
    <m/>
    <s v="Sin iniciar etapa precontractual"/>
    <m/>
    <s v="MARCELA VERÓNICA ESTRADA CORIA"/>
    <s v="C"/>
    <s v="SUPERVISIÓN TÉCNICA, JURIDICA, ADMINISTRATIVA Y FINANCIERA"/>
  </r>
  <r>
    <x v="21"/>
    <n v="55101500"/>
    <s v="SUSCRIPCIÓN EN MEDIOS DE INFORMACIÓN Y PRENSA- EL ESPECTADOR "/>
    <s v="SEPTIEMBRE  "/>
    <s v="12 meses"/>
    <s v="Contratación Directa - No pluralidad de oferentes"/>
    <s v="Recursos propios"/>
    <n v="1992600.0000000002"/>
    <n v="1992600.0000000002"/>
    <s v="NO"/>
    <s v="N/A"/>
    <s v="JUAN CARLOS ARANGO RAMÍREZ"/>
    <s v="Profesional Universitario (Logístico)"/>
    <s v="3839370"/>
    <s v="juan.arango@antioquia.gov.co"/>
    <m/>
    <m/>
    <m/>
    <m/>
    <m/>
    <m/>
    <m/>
    <m/>
    <m/>
    <m/>
    <m/>
    <x v="1"/>
    <m/>
    <s v="Sin iniciar etapa precontractual"/>
    <m/>
    <s v="MARCELA VERÓNICA ESTRADA CORIA"/>
    <s v="C"/>
    <s v="SUPERVISIÓN TÉCNICA, JURIDICA, ADMINISTRATIVA Y FINANCIERA"/>
  </r>
  <r>
    <x v="21"/>
    <n v="55101500"/>
    <s v="SUSCRIPCIÓN EN MEDIOS DE INFORMACIÓN Y PRENSA- EL TIEMPO "/>
    <s v="SEPTIEMBRE  "/>
    <s v="12 meses"/>
    <s v="Contratación Directa - No pluralidad de oferentes"/>
    <s v="Recursos propios"/>
    <n v="2261520"/>
    <n v="2261520"/>
    <s v="NO"/>
    <s v="N/A"/>
    <s v="JUAN CARLOS ARANGO RAMÍREZ"/>
    <s v="Profesional Universitario (Logístico)"/>
    <s v="3839370"/>
    <s v="juan.arango@antioquia.gov.co"/>
    <m/>
    <m/>
    <m/>
    <m/>
    <m/>
    <m/>
    <m/>
    <m/>
    <m/>
    <m/>
    <m/>
    <x v="1"/>
    <m/>
    <s v="Sin iniciar etapa precontractual"/>
    <m/>
    <s v="MARCELA VERÓNICA ESTRADA CORIA"/>
    <s v="C"/>
    <s v="SUPERVISIÓN TÉCNICA, JURIDICA, ADMINISTRATIVA Y FINANCIERA"/>
  </r>
  <r>
    <x v="21"/>
    <s v="NA"/>
    <s v="SOPORTE Y MANTENIMIENTO DE LICENCIAS DE SAP PARA EL MÓDULO DE SEGUIMIENTO A LA CONTRATACIÓN"/>
    <s v="Febrero"/>
    <s v="12 meses"/>
    <s v="NA"/>
    <s v="Recursos propios"/>
    <n v="200000000"/>
    <n v="200000000"/>
    <s v="NO"/>
    <s v="N/A"/>
    <s v="JUAN CARLOS ARANGO RAMÍREZ"/>
    <s v="Profesional Universitario (Logístico)"/>
    <s v="3839370"/>
    <s v="juan.arango@antioquia.gov.co"/>
    <m/>
    <m/>
    <m/>
    <m/>
    <m/>
    <m/>
    <m/>
    <m/>
    <m/>
    <m/>
    <m/>
    <x v="1"/>
    <m/>
    <s v="Sin iniciar etapa precontractual"/>
    <s v="Traslado"/>
    <s v="RUTH NATALIA CASTRO RESTREPO"/>
    <s v="C"/>
    <s v="SUPERVISIÓN TÉCNICA, JURIDICA, ADMINISTRATIVA Y FINANCIERA"/>
  </r>
  <r>
    <x v="21"/>
    <n v="52161500"/>
    <s v="ADQUISICIÓN DE EQUIPOS Y ACCESORIOS VIGILANCIA PARA LA GOBERNACIÓN DE ANTIOQUIA"/>
    <s v="MARZO  "/>
    <s v="2 meses"/>
    <s v="Selección Abreviada - Subasta Inversa"/>
    <s v="Recursos propios"/>
    <n v="120000000"/>
    <n v="120000000"/>
    <s v="NO"/>
    <s v="N/A"/>
    <s v="JUAN CARLOS ARANGO RAMÍREZ"/>
    <s v="Profesional Universitario (Logístico)"/>
    <s v="3839370"/>
    <s v="juan.arango@antioquia.gov.co"/>
    <s v="Modernización de la infraestructura física, bienes muebles, parque automotor y sistema integrado de seguridad"/>
    <s v="Cumplimiento del plan de modernización de la infraestructura física, incluida las adecuaciones de seguridad"/>
    <s v="Mejorar y modernizar la infraestructura física, adquisición de bienes muebles con tecnología amigable al medio ambiente"/>
    <n v="220098001"/>
    <s v="Compra de bienes muebles"/>
    <s v="Adquisión de bienes muebles"/>
    <m/>
    <m/>
    <m/>
    <m/>
    <m/>
    <x v="1"/>
    <m/>
    <s v="Sin iniciar etapa precontractual"/>
    <m/>
    <s v="SARA ENILIA ARIAS CASTAÑO"/>
    <s v="C"/>
    <s v="SUPERVISIÓN TÉCNICA, JURIDICA, ADMINISTRATIVA Y FINANCIERA"/>
  </r>
  <r>
    <x v="21"/>
    <n v="78131800"/>
    <s v="PRESTAR EL SERVICIO DE ALMACENAMIENTO, CUSTODIA Y CONSULTA DE LA INFORMACIÓN FISICA DE LA GOBERNACIÓN DE ANTIOQUIA"/>
    <s v="ENERO  "/>
    <s v="12 meses"/>
    <s v="Selección Abreviada - Subasta Inversa"/>
    <s v="Recursos propios"/>
    <n v="300000000"/>
    <n v="300000000"/>
    <s v="NO"/>
    <s v="N/A"/>
    <s v="JUAN CARLOS ARANGO RAMÍREZ"/>
    <s v="Profesional Universitario (Logístico)"/>
    <s v="3839370"/>
    <s v="juan.arango@antioquia.gov.co"/>
    <s v="Fortalecimiento del acceso y la calidad de la información pública"/>
    <s v="Avance del Sistema de Gestión Documental de la Administración Departamental"/>
    <s v="Actualización del sistema de información documental de acuerdo a la normatividad establecida y a  los requerimientos de los usuarios"/>
    <n v="220129001"/>
    <s v="Actualización del Sistema de Gestión Documental"/>
    <s v="Almacenamiento, custodia y consulta de la información"/>
    <m/>
    <m/>
    <m/>
    <m/>
    <m/>
    <x v="1"/>
    <m/>
    <s v="Sin iniciar etapa precontractual"/>
    <m/>
    <s v="MATILDE LUZ URREGO VARGAS"/>
    <s v="C"/>
    <s v="SUPERVISIÓN TÉCNICA, JURIDICA, ADMINISTRATIVA Y FINANCIERA"/>
  </r>
  <r>
    <x v="21"/>
    <n v="82121500"/>
    <s v="SERVICIO DE IMPRESIÓN, FOTOCOPIADO, FAX Y SCANNER BAJO LA MODALIDAD DE OUTSOURCING IN HOUSE INCLUYENDO HARDWARE, SOFTWARE, ADMINISTRACIÓN, PAPEL, INSUMOS Y TALENTO HUMANO, PARA ATENDER LA DEMANDA DE LAS DISTINTAS DEPENDENCIAS DE LA GOBERNACIÓN DE ANTIOQUIA"/>
    <s v="ENERO  "/>
    <s v="12 meses"/>
    <s v="Selección Abreviada - Subasta Inversa"/>
    <s v="Recursos propios"/>
    <n v="1492463413"/>
    <n v="1492463413"/>
    <s v="NO"/>
    <s v="N/A"/>
    <s v="JUAN CARLOS ARANGO RAMÍREZ"/>
    <s v="Profesional Universitario (Logístico)"/>
    <s v="3839370"/>
    <s v="juan.arango@antioquia.gov.co"/>
    <m/>
    <m/>
    <m/>
    <m/>
    <m/>
    <m/>
    <m/>
    <m/>
    <m/>
    <m/>
    <m/>
    <x v="1"/>
    <m/>
    <s v="Sin iniciar etapa precontractual"/>
    <m/>
    <s v="MATILDE LUZ URREGO VARGAS"/>
    <s v="C"/>
    <s v="SUPERVISIÓN TÉCNICA, JURIDICA, ADMINISTRATIVA Y FINANCIERA"/>
  </r>
  <r>
    <x v="21"/>
    <n v="78102200"/>
    <s v="PRESTACIÓN DEL SERVICIO DE MENSAJERÍA EXPRESA, QUE COMPRENDE LA RECEPCIÓN, RECOLECCIÓN, ACOPIO Y ENTREGA PERSONALIZADA DE ENVÍOS DE CORRESPONDENCIA DE LA GOBERNACIÓN DE ANTIOQUIA Y DEMÁS OBJETOS POSTALES, A NIVEL LOCAL, NACIONAL E INTERNACIONAL, BAJO ESTÁNDARES DE CELERIDAD, CALIDAD Y GARANTÍAS DEL SERVICIO, IN HOUSE. "/>
    <s v="ENERO  "/>
    <s v="12 meses"/>
    <s v="Contratación Directa - Contratos Interadministrativos"/>
    <s v="Recursos propios"/>
    <n v="260000000"/>
    <n v="260000000"/>
    <s v="NO"/>
    <s v="N/A"/>
    <s v="JUAN CARLOS ARANGO RAMÍREZ"/>
    <s v="Profesional Universitario (Logístico)"/>
    <s v="3839370"/>
    <s v="juan.arango@antioquia.gov.co"/>
    <m/>
    <m/>
    <m/>
    <m/>
    <m/>
    <m/>
    <m/>
    <m/>
    <m/>
    <m/>
    <m/>
    <x v="1"/>
    <m/>
    <s v="Sin iniciar etapa precontractual"/>
    <m/>
    <s v="MARINO GUTIÉRREZ MÁRQUEZ"/>
    <s v="C"/>
    <s v="SUPERVISIÓN TÉCNICA, JURIDICA, ADMINISTRATIVA Y FINANCIERA"/>
  </r>
  <r>
    <x v="21"/>
    <s v="56101700, 56121800"/>
    <s v="ADQUISICION DE PLANOTECAS "/>
    <s v="JUNIO  "/>
    <s v="2 meses"/>
    <s v="Mínima Cuantía"/>
    <s v="Recursos propios"/>
    <n v="40000000"/>
    <n v="40000000"/>
    <s v="NO"/>
    <s v="N/A"/>
    <s v="JUAN CARLOS ARANGO RAMÍREZ"/>
    <s v="Profesional Universitario (Logístico)"/>
    <s v="3839370"/>
    <s v="juan.arango@antioquia.gov.co"/>
    <s v="Fortalecimiento del acceso y la calidad de la información pública"/>
    <s v="Avance del Sistema de Gestión Documental de la Administración Departamental"/>
    <s v="Actualización del sistema de información documental de acuerdo a la normatividad establecida y a  los requerimientos de los usuarios"/>
    <n v="220129001"/>
    <s v="Actualización del Sistema de Gestión Documental"/>
    <s v="Almacenamiento, custodia y consulta de la información"/>
    <m/>
    <m/>
    <m/>
    <m/>
    <m/>
    <x v="1"/>
    <m/>
    <s v="Sin iniciar etapa precontractual"/>
    <m/>
    <s v="MARINO GUTIÉRREZ MÁRQUEZ"/>
    <s v="C"/>
    <s v="SUPERVISIÓN TÉCNICA, JURIDICA, ADMINISTRATIVA Y FINANCIERA"/>
  </r>
  <r>
    <x v="21"/>
    <n v="86141700"/>
    <s v="CONTRATO DE PRESTACION DE SERVICIOS RESTAURADOR DOCUMENTAL EN EL AHA"/>
    <s v="ABRIL  "/>
    <s v="10 meses"/>
    <s v="Mínima Cuantía"/>
    <s v="Recursos propios"/>
    <n v="50000000"/>
    <n v="50000000"/>
    <s v="NO"/>
    <s v="N/A"/>
    <s v="JUAN CARLOS ARANGO RAMÍREZ"/>
    <s v="Profesional Universitario (Logístico)"/>
    <s v="3839370"/>
    <s v="juan.arango@antioquia.gov.co"/>
    <s v="Fortalecimiento del acceso y la calidad de la información pública"/>
    <s v="Avance del Sistema de Gestión Documental de la Administración Departamental"/>
    <s v="Actualización del sistema de información documental de acuerdo a la normatividad establecida y a  los requerimientos de los usuarios"/>
    <n v="220129001"/>
    <s v="Actualización del Sistema de Gestión Documental"/>
    <s v="Almacenamiento, custodia y consulta de la información"/>
    <m/>
    <m/>
    <m/>
    <m/>
    <m/>
    <x v="1"/>
    <m/>
    <s v="Sin iniciar etapa precontractual"/>
    <m/>
    <s v="MARINO GUTIÉRREZ MÁRQUEZ"/>
    <s v="C"/>
    <s v="SUPERVISIÓN TÉCNICA, JURIDICA, ADMINISTRATIVA Y FINANCIERA"/>
  </r>
  <r>
    <x v="21"/>
    <n v="14121900"/>
    <s v="ADQUISICIÓN DE INSUMOS INDISPENSABLES PARA LOS PROCESOS MISIONALES DE LA IMPRENTA DEPARTAMENTAL"/>
    <s v="Febrero"/>
    <s v="10 meses"/>
    <s v="Mínima Cuantía"/>
    <s v="Recursos propios"/>
    <n v="32000000"/>
    <n v="32000000"/>
    <s v="NO"/>
    <s v="N/A"/>
    <s v="JUAN CARLOS ARANGO RAMÍREZ"/>
    <s v="Profesional Universitario (Logístico)"/>
    <s v="3839370"/>
    <s v="juan.arango@antioquia.gov.co"/>
    <m/>
    <m/>
    <m/>
    <m/>
    <m/>
    <m/>
    <m/>
    <m/>
    <m/>
    <m/>
    <m/>
    <x v="1"/>
    <m/>
    <s v="Sin iniciar etapa precontractual"/>
    <m/>
    <s v="NINI JOHANA GARCÍA OVALLE"/>
    <s v="C"/>
    <s v="SUPERVISIÓN TÉCNICA, JURIDICA, ADMINISTRATIVA Y FINANCIERA"/>
  </r>
  <r>
    <x v="21"/>
    <n v="45101600"/>
    <s v="MANTENIMIENTO PREVENTIVO Y CORRECTIVO CON REPOSICIÓN DE PARTES MECÁNICAS Y ADQUISICIÓN DE INSUMOS Y REPUESTOS INDISPENSABLES PARA EL PROCESO TÉCNICO DE IMPRESIÓN DIGITAL A COLOR Y MONOCOLOR PARA LAS IMPRESORAS DIGITALES DE LA IMPRENTA DEPARTAMENTAL"/>
    <s v="Febrero"/>
    <s v="10 meses"/>
    <s v="Mínima Cuantía"/>
    <s v="Recursos propios"/>
    <n v="60000000"/>
    <n v="60000000"/>
    <s v="NO"/>
    <s v="N/A"/>
    <s v="JUAN CARLOS ARANGO RAMÍREZ"/>
    <s v="Profesional Universitario (Logístico)"/>
    <s v="3839370"/>
    <s v="juan.arango@antioquia.gov.co"/>
    <m/>
    <m/>
    <m/>
    <m/>
    <m/>
    <m/>
    <m/>
    <m/>
    <m/>
    <m/>
    <m/>
    <x v="1"/>
    <m/>
    <s v="Sin iniciar etapa precontractual"/>
    <m/>
    <s v="ALEJANDRO IVÁN  MONDRAGÓN MÚNERA"/>
    <s v="C"/>
    <s v="SUPERVISIÓN TÉCNICA, JURIDICA, ADMINISTRATIVA Y FINANCIERA"/>
  </r>
  <r>
    <x v="21"/>
    <n v="45101600"/>
    <s v="SUMINISTRO DE INSUMOS PARA EL SISTEMA CTP DE LA DIRECCIÓN IMPRENTA DEPARTAMENTAL"/>
    <s v="Febrero"/>
    <s v="10 meses"/>
    <s v="Mínima Cuantía"/>
    <s v="Recursos propios"/>
    <n v="43000000"/>
    <n v="43000000"/>
    <s v="NO"/>
    <s v="N/A"/>
    <s v="JUAN CARLOS ARANGO RAMÍREZ"/>
    <s v="Profesional Universitario (Logístico)"/>
    <s v="3839370"/>
    <s v="juan.arango@antioquia.gov.co"/>
    <m/>
    <m/>
    <m/>
    <m/>
    <m/>
    <m/>
    <m/>
    <m/>
    <m/>
    <m/>
    <m/>
    <x v="1"/>
    <m/>
    <s v="Sin iniciar etapa precontractual"/>
    <m/>
    <s v="NINI JOHANA GARCÍA OVALLE"/>
    <s v="C"/>
    <s v="SUPERVISIÓN TÉCNICA, JURIDICA, ADMINISTRATIVA Y FINANCIERA"/>
  </r>
  <r>
    <x v="21"/>
    <n v="45101600"/>
    <s v="SERVICIO DE MANTENIMIENTO PREVENTIVO Y CORRECTIVO CON REPOSICIÓN DE PARTES MECÁNICAS Y ELECTRICAS PARA EL EQUIPO INDUSTRIAL DE LA IMPRENTA DEPARTAMENTAL"/>
    <s v="Febrero"/>
    <s v="10 meses"/>
    <s v="Mínima Cuantía"/>
    <s v="Recursos propios"/>
    <n v="60000000"/>
    <n v="60000000"/>
    <s v="NO"/>
    <s v="N/A"/>
    <s v="JUAN CARLOS ARANGO RAMÍREZ"/>
    <s v="Profesional Universitario (Logístico)"/>
    <s v="3839370"/>
    <s v="juan.arango@antioquia.gov.co"/>
    <m/>
    <m/>
    <m/>
    <m/>
    <m/>
    <m/>
    <m/>
    <m/>
    <m/>
    <m/>
    <m/>
    <x v="1"/>
    <m/>
    <s v="Sin iniciar etapa precontractual"/>
    <m/>
    <s v="ALEJANDRO IVÁN  MONDRAGÓN MÚNERA"/>
    <s v="C"/>
    <s v="SUPERVISIÓN TÉCNICA, JURIDICA, ADMINISTRATIVA Y FINANCIERA"/>
  </r>
  <r>
    <x v="21"/>
    <n v="82121900"/>
    <s v="CONTRATACIÓN DE OUTSOURCING PARA EL DESARROLLO DE ACTIVIDADES PRODUCTIVAS DE LA IMPRENTA DEPARTAMENTAL"/>
    <s v="Febrero"/>
    <s v="10 meses"/>
    <s v="Selección Abreviada - Subasta Inversa"/>
    <s v="Recursos propios"/>
    <n v="100000000"/>
    <n v="100000000"/>
    <s v="NO"/>
    <s v="N/A"/>
    <s v="JUAN CARLOS ARANGO RAMÍREZ"/>
    <s v="Profesional Universitario (Logístico)"/>
    <s v="3839370"/>
    <s v="juan.arango@antioquia.gov.co"/>
    <s v="Modernización de la infraestructura física, bienes muebles, parque automotor y sistema integrado de seguridad"/>
    <s v="Cumplimiento del plan de modernización de la infraestructura física, incluida las adecuaciones de seguridad"/>
    <s v="Mejorar y modernizar la infraestructura física, adquisición de bienes muebles con tecnología amigable al medio ambiente"/>
    <n v="220098001"/>
    <s v="Compra de bienes muebles"/>
    <s v="Adquisión de bienes muebles"/>
    <m/>
    <m/>
    <m/>
    <m/>
    <m/>
    <x v="1"/>
    <m/>
    <s v="Sin iniciar etapa precontractual"/>
    <m/>
    <s v="NINI JOHANA GARCÍA OVALLE"/>
    <s v="C"/>
    <s v="SUPERVISIÓN TÉCNICA, JURIDICA, ADMINISTRATIVA Y FINANCIERA"/>
  </r>
  <r>
    <x v="21"/>
    <s v="80121500,_x000a_80121600,_x000a_80121700,"/>
    <s v="Servicio de agenda virtual de audiencias y acceso virtual a todas las notificaciones de_x000a_sentencias y autos proferidos dentro de los procesos judiciales y prejudiciales en los que_x000a_tiene interés el Departamento de Antioquia."/>
    <s v="ENERO  "/>
    <s v="11 MESES"/>
    <s v="Contratación Directa - Prestación de Servicios y de Apoyo a la Gestión Persona Jurídica"/>
    <s v="Recursos propios"/>
    <n v="347199666"/>
    <n v="347199666"/>
    <s v="NO"/>
    <s v="N/A"/>
    <s v="JUAN CARLOS ARANGO RAMÍREZ"/>
    <s v="Profesional Universitario (Logístico)"/>
    <s v="3839370"/>
    <s v="juan.arango@antioquia.gov.co"/>
    <m/>
    <m/>
    <m/>
    <m/>
    <m/>
    <m/>
    <n v="6391"/>
    <n v="15640"/>
    <d v="2017-02-02T00:00:00"/>
    <n v="4600006224"/>
    <n v="4600006224"/>
    <x v="2"/>
    <s v="LITIGIO VIRTUAL.COM"/>
    <s v="En ejecución"/>
    <m/>
    <s v="ABEL DE JESÚS OJEDA VILLADIEGO"/>
    <s v="C"/>
    <s v="SUPERVISIÓN TÉCNICA, JURIDICA, ADMINISTRATIVA Y FINANCIERA"/>
  </r>
  <r>
    <x v="21"/>
    <n v="80121600"/>
    <s v="PRESTACIÓN DE SERVICIOS DE APOYO EN LA REVISIÓN PERMANENTE DE LOS PROCESOS JUDICIALES  EN LOS QUE TIENE INTERÉS EL DEPARTAMENTO DE ANTIOQUIA, CON JURISDICCIÓN EN LA CIUDAD DE BARRANQUILLA"/>
    <s v="ENERO  "/>
    <s v="11 meses"/>
    <s v="Contratación Directa - Prestación de Servicios y de Apoyo a la Gestión Persona Natural"/>
    <s v="Recursos propios"/>
    <n v="10722380.4"/>
    <n v="10722380.4"/>
    <s v="NO"/>
    <s v="N/A"/>
    <s v="JUAN CARLOS ARANGO RAMÍREZ"/>
    <s v="Profesional Universitario (Logístico)"/>
    <s v="3839370"/>
    <s v="juan.arango@antioquia.gov.co"/>
    <m/>
    <m/>
    <m/>
    <m/>
    <m/>
    <m/>
    <m/>
    <m/>
    <m/>
    <m/>
    <m/>
    <x v="1"/>
    <m/>
    <s v="Sin iniciar etapa precontractual"/>
    <m/>
    <s v="DIANA MARCELA RAIGOZA DUQUE"/>
    <s v="C"/>
    <s v="SUPERVISIÓN TÉCNICA, JURIDICA, ADMINISTRATIVA Y FINANCIERA"/>
  </r>
  <r>
    <x v="21"/>
    <n v="80161500"/>
    <s v="PRESTACIÓN DE SERVICIOS DE APOYO EN ACTIVIDADES CONCERNIENTES A LA GESTIÓN ADMINISTRATIVA Y CONTRACTUAL DE LA DIRECCIÓN DE SEGURIDAD INTERNA."/>
    <s v="ENERO  "/>
    <s v="12 meses"/>
    <s v="Contratación Directa - Prestación de Servicios y de Apoyo a la Gestión Persona Natural"/>
    <s v="Recursos propios"/>
    <n v="33804566"/>
    <n v="33804566"/>
    <s v="NO"/>
    <s v="N/A"/>
    <s v="JUAN CARLOS ARANGO RAMÍREZ"/>
    <s v="Profesional Universitario (Logístico)"/>
    <s v="3839370"/>
    <s v="juan.arango@antioquia.gov.co"/>
    <m/>
    <m/>
    <m/>
    <m/>
    <m/>
    <m/>
    <m/>
    <m/>
    <m/>
    <m/>
    <m/>
    <x v="1"/>
    <m/>
    <s v="Sin iniciar etapa precontractual"/>
    <m/>
    <s v="SERGIO ALEXANDER CONTRERAS ROMERO"/>
    <s v="C"/>
    <s v="SUPERVISIÓN TÉCNICA, JURIDICA, ADMINISTRATIVA Y FINANCIERA"/>
  </r>
  <r>
    <x v="21"/>
    <s v="NA"/>
    <s v="BRINDAR ASESORÍA Y APOYO EN SEGURIDAD PARA EL MANTENIMIENTO DE LOS DERECHOS, LIBERTADES PÚBLICAS Y LA CONVIVENCIA PACÍFICA NECESARIA PARA SATISFACER LA TRANQUILIDAD AL INTERIOR Y ALREDEDORES DEL CENTRO ADMINISTRATIVO DEPARTAMENTAL"/>
    <s v="NA"/>
    <s v="NA"/>
    <s v="NA"/>
    <s v="Recursos propios"/>
    <n v="500000000"/>
    <n v="500000000"/>
    <s v="NO"/>
    <s v="N/A"/>
    <s v="JUAN CARLOS ARANGO RAMÍREZ"/>
    <s v="Profesional Universitario (Logístico)"/>
    <s v="3839370"/>
    <s v="juan.arango@antioquia.gov.co"/>
    <m/>
    <m/>
    <m/>
    <m/>
    <m/>
    <m/>
    <m/>
    <m/>
    <m/>
    <m/>
    <m/>
    <x v="1"/>
    <m/>
    <s v="Sin iniciar etapa precontractual"/>
    <s v="Traslado"/>
    <s v="SERGIO ALEXANDER CONTRERAS ROMERO"/>
    <s v="C"/>
    <s v="SUPERVISIÓN TÉCNICA, JURIDICA, ADMINISTRATIVA Y FINANCIERA"/>
  </r>
  <r>
    <x v="21"/>
    <n v="92121700"/>
    <s v="MANTENIMIENTO PREVENTIVO Y CORRECTIVO DEL SISTEMA INTEGRADO DE LA SEGURIDAD"/>
    <m/>
    <s v="12 meses"/>
    <s v="NA"/>
    <s v="Recursos propios"/>
    <n v="140000000"/>
    <n v="140000000"/>
    <s v="NO"/>
    <s v="N/A"/>
    <s v="JUAN CARLOS ARANGO RAMÍREZ"/>
    <s v="Profesional Universitario (Logístico)"/>
    <s v="3839370"/>
    <s v="juan.arango@antioquia.gov.co"/>
    <m/>
    <m/>
    <m/>
    <m/>
    <m/>
    <m/>
    <m/>
    <m/>
    <m/>
    <m/>
    <m/>
    <x v="1"/>
    <m/>
    <s v="Sin iniciar etapa precontractual"/>
    <s v="Traslado"/>
    <s v="SERGIO ALEXANDER CONTRERAS ROMERO"/>
    <s v="C"/>
    <s v="SUPERVISIÓN TÉCNICA, JURIDICA, ADMINISTRATIVA Y FINANCIERA"/>
  </r>
  <r>
    <x v="21"/>
    <n v="92121500"/>
    <s v="SERVICIO DE VIGILANCIA PRIVADA FIJA ARMADA, CANINA Y SIN ARMA PARA LA GOBERNACIÓN DE ANTIOQUIA"/>
    <s v="ENERO  "/>
    <s v="12 meses"/>
    <s v="Licitación Pública"/>
    <s v="Recursos propios"/>
    <n v="2400000000"/>
    <n v="2400000000"/>
    <s v="NO"/>
    <s v="N/A"/>
    <s v="JUAN CARLOS ARANGO RAMÍREZ"/>
    <s v="Profesional Universitario (Logístico)"/>
    <s v="3839370"/>
    <s v="juan.arango@antioquia.gov.co"/>
    <m/>
    <m/>
    <m/>
    <m/>
    <m/>
    <m/>
    <m/>
    <m/>
    <m/>
    <m/>
    <m/>
    <x v="1"/>
    <m/>
    <s v="Sin iniciar etapa precontractual"/>
    <m/>
    <s v="SERGIO ALEXANDER CONTRERAS ROMERO"/>
    <s v="C"/>
    <s v="SUPERVISIÓN TÉCNICA, JURIDICA, ADMINISTRATIVA Y FINANCIERA"/>
  </r>
  <r>
    <x v="21"/>
    <s v="47121800, 47121900, 47132100, 47121700, 47131600, 47131800, 47131500, 14111700, 50201700, 52151500, 50202300, 50161500"/>
    <s v="Suministro y distribución de elementos de papelería, cafetería y aseo que requieren las diferentes Dependencias del Departamento de Antioquia"/>
    <s v="ENERO  "/>
    <s v="9 meses"/>
    <s v="Selección Abreviada - Subasta Inversa"/>
    <s v="Recursos propios"/>
    <n v="1200000000"/>
    <n v="1200000000"/>
    <s v="NO"/>
    <s v="N/A"/>
    <s v="JUAN CARLOS ARANGO RAMÍREZ"/>
    <s v="Profesional Universitario (Logístico)"/>
    <s v="3839370"/>
    <s v="juan.arango@antioquia.gov.co"/>
    <m/>
    <m/>
    <m/>
    <m/>
    <m/>
    <m/>
    <m/>
    <m/>
    <m/>
    <m/>
    <m/>
    <x v="1"/>
    <m/>
    <s v="Sin iniciar etapa precontractual"/>
    <m/>
    <s v="LUZ MARINA MARTÍNEZ ARANGO"/>
    <s v="C"/>
    <s v="SUPERVISIÓN TÉCNICA, JURIDICA, ADMINISTRATIVA Y FINANCIERA"/>
  </r>
  <r>
    <x v="21"/>
    <s v="39121700, 31162800"/>
    <s v="Suministro de insumos y herramientas para el mantenimineto del Centro Administrativo Departamental y sedes externas."/>
    <s v="Febrero"/>
    <s v="9 meses"/>
    <s v="Selección Abreviada - Subasta Inversa"/>
    <s v="Recursos propios"/>
    <n v="330000000"/>
    <n v="330000000"/>
    <s v="NO"/>
    <s v="N/A"/>
    <s v="JUAN CARLOS ARANGO RAMÍREZ"/>
    <s v="Profesional Universitario (Logístico)"/>
    <s v="3839370"/>
    <s v="juan.arango@antioquia.gov.co"/>
    <m/>
    <m/>
    <m/>
    <m/>
    <m/>
    <m/>
    <m/>
    <m/>
    <m/>
    <m/>
    <m/>
    <x v="1"/>
    <m/>
    <s v="Sin iniciar etapa precontractual"/>
    <m/>
    <s v="DONALDY GIRLADO GARCÍA"/>
    <s v="C"/>
    <s v="SUPERVISIÓN TÉCNICA, JURIDICA, ADMINISTRATIVA Y FINANCIERA"/>
  </r>
  <r>
    <x v="21"/>
    <n v="72101500"/>
    <s v="Mantenimiento preventivo y correctivo, con suministro e instalacion de repuestos, equipos y trabajos varios, para el sistema de aire acondicionado y ventilacion mecanica del centro administrastivo departamental y sedes externas."/>
    <s v="Febrero"/>
    <s v="9 meses"/>
    <s v="Selección Abreviada - Subasta Inversa"/>
    <s v="Recursos propios"/>
    <n v="200000000"/>
    <n v="200000000"/>
    <s v="NO"/>
    <s v="N/A"/>
    <s v="JUAN CARLOS ARANGO RAMÍREZ"/>
    <s v="Profesional Universitario (Logístico)"/>
    <s v="3839370"/>
    <s v="juan.arango@antioquia.gov.co"/>
    <m/>
    <m/>
    <m/>
    <m/>
    <m/>
    <m/>
    <m/>
    <m/>
    <m/>
    <m/>
    <m/>
    <x v="1"/>
    <m/>
    <s v="Sin iniciar etapa precontractual"/>
    <m/>
    <s v="SANTIAGO MARÍN RESTREPO"/>
    <s v="C"/>
    <s v="SUPERVISIÓN TÉCNICA, JURIDICA, ADMINISTRATIVA Y FINANCIERA"/>
  </r>
  <r>
    <x v="21"/>
    <n v="40101700"/>
    <s v="Adecuación del sistema de aire acondicionado del CAD Y SEDES EXTERNAS"/>
    <s v="Febrero"/>
    <s v="8 meses"/>
    <s v="Licitación Pública"/>
    <s v="Recursos propios"/>
    <n v="1100000000"/>
    <n v="1100000000"/>
    <s v="NO"/>
    <s v="N/A"/>
    <s v="JUAN CARLOS ARANGO RAMÍREZ"/>
    <s v="Profesional Universitario (Logístico)"/>
    <s v="3839370"/>
    <s v="juan.arango@antioquia.gov.co"/>
    <s v="Modernización de la infraestructura física, bienes muebles, parque automotor y sistema integrado de seguridad"/>
    <s v="Cumplimiento del plan de modernización de la infraestructura física, incluida las adecuaciones de seguridad"/>
    <s v="Mejorar y modernizar la infraestructura física, adquisición de bienes muebles con tecnología amigable al medio ambiente"/>
    <n v="220098001"/>
    <s v="Compra de bienes muebles"/>
    <s v="Adquisión de bienes muebles"/>
    <m/>
    <m/>
    <m/>
    <m/>
    <m/>
    <x v="1"/>
    <m/>
    <s v="Sin iniciar etapa precontractual"/>
    <m/>
    <s v="EXTERNA"/>
    <s v="A"/>
    <s v="INTERVENTORÍA TÉCNICA, JURIDICA, ADMINISTRATIVA Y FINANCIERA"/>
  </r>
  <r>
    <x v="21"/>
    <n v="40101700"/>
    <s v="Interventoría para la adecuación del sistema de aire acondicionado del CAD Y SEDES EXTERNAS"/>
    <s v="Febrero"/>
    <s v="8 meses"/>
    <s v="Concurso de Méritos"/>
    <s v="Recursos propios"/>
    <n v="277000000"/>
    <n v="277000000"/>
    <s v="NO"/>
    <s v="N/A"/>
    <s v="JUAN CARLOS ARANGO RAMÍREZ"/>
    <s v="Profesional Universitario (Logístico)"/>
    <s v="3839370"/>
    <s v="juan.arango@antioquia.gov.co"/>
    <s v="Modernización de la infraestructura física, bienes muebles, parque automotor y sistema integrado de seguridad"/>
    <s v="Cumplimiento del plan de modernización de la infraestructura física, incluida las adecuaciones de seguridad"/>
    <s v="Mejorar y modernizar la infraestructura física, adquisición de bienes muebles con tecnología amigable al medio ambiente"/>
    <n v="220098001"/>
    <s v="Compra de bienes muebles"/>
    <s v="Adquisión de bienes muebles"/>
    <m/>
    <m/>
    <m/>
    <m/>
    <m/>
    <x v="1"/>
    <m/>
    <s v="Sin iniciar etapa precontractual"/>
    <m/>
    <s v="SANTIAGO MARÍN RESTREPO"/>
    <s v="C"/>
    <s v="SUPERVISIÓN TÉCNICA, JURIDICA, ADMINISTRATIVA Y FINANCIERA"/>
  </r>
  <r>
    <x v="21"/>
    <n v="76111500"/>
    <s v="Prestación de Servicio de Aseo, cafetería y mantenimiento general en las instalaciones del Centro Administrativo Departamental y en las sedes externas"/>
    <s v="ENERO  "/>
    <s v="12 meses"/>
    <s v="Selección Abreviada - Subasta Inversa"/>
    <s v="Recursos propios"/>
    <n v="1400000000"/>
    <n v="1400000000"/>
    <s v="NO"/>
    <s v="N/A"/>
    <s v="JUAN CARLOS ARANGO RAMÍREZ"/>
    <s v="Profesional Universitario (Logístico)"/>
    <s v="3839370"/>
    <s v="juan.arango@antioquia.gov.co"/>
    <m/>
    <m/>
    <m/>
    <m/>
    <m/>
    <m/>
    <m/>
    <m/>
    <m/>
    <m/>
    <m/>
    <x v="1"/>
    <m/>
    <s v="Sin iniciar etapa precontractual"/>
    <m/>
    <s v="LUZ MARINA MARTÍNEZ ARANGO"/>
    <s v="C"/>
    <s v="SUPERVISIÓN TÉCNICA, JURIDICA, ADMINISTRATIVA Y FINANCIERA"/>
  </r>
  <r>
    <x v="21"/>
    <s v="53102700, 49161500"/>
    <s v="Suministro de dotación, uniformes y elementos deportivos para los trabajadores oficiales del departamento de Antioquia."/>
    <s v="ENERO  "/>
    <s v="9 meses"/>
    <s v="Mínima Cuantía"/>
    <s v="Recursos propios"/>
    <n v="43000000"/>
    <n v="43000000"/>
    <s v="NO"/>
    <s v="N/A"/>
    <s v="JUAN CARLOS ARANGO RAMÍREZ"/>
    <s v="Profesional Universitario (Logístico)"/>
    <s v="3839370"/>
    <s v="juan.arango@antioquia.gov.co"/>
    <m/>
    <m/>
    <m/>
    <m/>
    <m/>
    <m/>
    <m/>
    <m/>
    <m/>
    <m/>
    <m/>
    <x v="1"/>
    <m/>
    <s v="Sin iniciar etapa precontractual"/>
    <m/>
    <s v="ROBERTO HERNÁNDEZ ARBOLEDA"/>
    <s v="C"/>
    <s v="SUPERVISIÓN TÉCNICA, JURIDICA, ADMINISTRATIVA Y FINANCIERA"/>
  </r>
  <r>
    <x v="21"/>
    <n v="78181500"/>
    <s v="Servicio de mantenimiento integral de motos propiedad de la Gobernación de Antioquia "/>
    <s v="ENERO  "/>
    <s v="10 meses"/>
    <s v="Mínima Cuantía"/>
    <s v="Recursos propios"/>
    <n v="50000000"/>
    <n v="50000000"/>
    <s v="NO"/>
    <s v="N/A"/>
    <s v="JUAN CARLOS ARANGO RAMÍREZ"/>
    <s v="Profesional Universitario (Logístico)"/>
    <s v="3839370"/>
    <s v="juan.arango@antioquia.gov.co"/>
    <m/>
    <m/>
    <m/>
    <m/>
    <m/>
    <m/>
    <m/>
    <m/>
    <m/>
    <m/>
    <m/>
    <x v="1"/>
    <m/>
    <s v="Sin iniciar etapa precontractual"/>
    <m/>
    <s v="JUAN GUILLERMO CAÑAS ROJAS"/>
    <s v="C"/>
    <s v="SUPERVISIÓN TÉCNICA, JURIDICA, ADMINISTRATIVA Y FINANCIERA"/>
  </r>
  <r>
    <x v="21"/>
    <n v="78181500"/>
    <s v="Servicio de mantenimiento integral vehículos propiedad de la Gobernación de Antioquia "/>
    <s v="ENERO  "/>
    <s v="8 meses"/>
    <s v="Selección Abreviada - Subasta Inversa"/>
    <s v="Recursos propios"/>
    <n v="1090000000"/>
    <n v="1090000000"/>
    <s v="NO"/>
    <s v="N/A"/>
    <s v="JUAN CARLOS ARANGO RAMÍREZ"/>
    <s v="Profesional Universitario (Logístico)"/>
    <s v="3839370"/>
    <s v="juan.arango@antioquia.gov.co"/>
    <m/>
    <m/>
    <m/>
    <m/>
    <m/>
    <m/>
    <m/>
    <m/>
    <m/>
    <m/>
    <m/>
    <x v="1"/>
    <m/>
    <s v="Sin iniciar etapa precontractual"/>
    <m/>
    <s v="JUAN GUILLERMO CAÑAS ROJAS"/>
    <s v="C"/>
    <s v="SUPERVISIÓN TÉCNICA, JURIDICA, ADMINISTRATIVA Y FINANCIERA"/>
  </r>
  <r>
    <x v="21"/>
    <n v="46191600"/>
    <s v="Suministro y mantenimiento de los extintores instalados en el CAD y Sedes Externas"/>
    <s v="Febrero"/>
    <s v="10 meses"/>
    <s v="Mínima Cuantía"/>
    <s v="Recursos propios"/>
    <n v="20000000"/>
    <n v="20000000"/>
    <s v="NO"/>
    <s v="N/A"/>
    <s v="JUAN CARLOS ARANGO RAMÍREZ"/>
    <s v="Profesional Universitario (Logístico)"/>
    <s v="3839370"/>
    <s v="juan.arango@antioquia.gov.co"/>
    <m/>
    <m/>
    <m/>
    <m/>
    <m/>
    <m/>
    <m/>
    <m/>
    <m/>
    <m/>
    <m/>
    <x v="1"/>
    <m/>
    <s v="Sin iniciar etapa precontractual"/>
    <m/>
    <s v="ROBERTO HERNÁNDEZ ARBOLEDA"/>
    <s v="C"/>
    <s v="SUPERVISIÓN TÉCNICA, JURIDICA, ADMINISTRATIVA Y FINANCIERA"/>
  </r>
  <r>
    <x v="21"/>
    <n v="32101600"/>
    <s v="Prestación de servicios AVL (Sistemas GPS – Sistema de posicionamiento global y comunicaciones móviles) para la administración integral del parque automotor de la Gobernación de Antioquia"/>
    <s v="ENERO  "/>
    <s v="10 meses"/>
    <s v="Mínima Cuantía"/>
    <s v="Recursos propios"/>
    <n v="70000000"/>
    <n v="70000000"/>
    <s v="NO"/>
    <s v="N/A"/>
    <s v="JUAN CARLOS ARANGO RAMÍREZ"/>
    <s v="Profesional Universitario (Logístico)"/>
    <s v="3839370"/>
    <s v="juan.arango@antioquia.gov.co"/>
    <m/>
    <m/>
    <m/>
    <m/>
    <m/>
    <m/>
    <m/>
    <m/>
    <m/>
    <m/>
    <m/>
    <x v="1"/>
    <m/>
    <s v="Sin iniciar etapa precontractual"/>
    <m/>
    <s v="JUAN GUILLERMO CAÑAS ROJAS"/>
    <s v="C"/>
    <s v="SUPERVISIÓN TÉCNICA, JURIDICA, ADMINISTRATIVA Y FINANCIERA"/>
  </r>
  <r>
    <x v="21"/>
    <n v="72102100"/>
    <s v="Prestación del servicio de fumigación integral contra plagas en las instalaciones del Centro Administrativo Departamental y sus Sedes Externas"/>
    <s v="ENERO  "/>
    <s v="6 meses"/>
    <s v="Mínima Cuantía"/>
    <s v="Recursos propios"/>
    <n v="20000000"/>
    <n v="20000000"/>
    <s v="NO"/>
    <s v="N/A"/>
    <s v="JUAN CARLOS ARANGO RAMÍREZ"/>
    <s v="Profesional Universitario (Logístico)"/>
    <s v="3839370"/>
    <s v="juan.arango@antioquia.gov.co"/>
    <m/>
    <m/>
    <m/>
    <m/>
    <m/>
    <m/>
    <m/>
    <m/>
    <m/>
    <m/>
    <m/>
    <x v="1"/>
    <m/>
    <s v="Sin iniciar etapa precontractual"/>
    <m/>
    <s v="LUZ MARINA MARTÍNEZ ARANGO"/>
    <s v="C"/>
    <s v="SUPERVISIÓN TÉCNICA, JURIDICA, ADMINISTRATIVA Y FINANCIERA"/>
  </r>
  <r>
    <x v="21"/>
    <n v="78181700"/>
    <s v="Suministro de combustible (Gasolina corriente, gasolina extra, ACPM y gas natural comprimido para uso vehicular) para el Departamento de Antioquia"/>
    <s v="ENERO  "/>
    <s v="10 meses"/>
    <s v="Selección Abreviada - Subasta Inversa"/>
    <s v="Recursos propios"/>
    <n v="320000000"/>
    <n v="320000000"/>
    <s v="NO"/>
    <s v="N/A"/>
    <s v="JUAN CARLOS ARANGO RAMÍREZ"/>
    <s v="Profesional Universitario (Logístico)"/>
    <s v="3839370"/>
    <s v="juan.arango@antioquia.gov.co"/>
    <m/>
    <m/>
    <m/>
    <m/>
    <m/>
    <m/>
    <m/>
    <m/>
    <m/>
    <m/>
    <m/>
    <x v="1"/>
    <m/>
    <s v="Sin iniciar etapa precontractual"/>
    <m/>
    <s v="JAVIER ALONSO LONDOÑO HURTADO"/>
    <s v="C"/>
    <s v="SUPERVISIÓN TÉCNICA, JURIDICA, ADMINISTRATIVA Y FINANCIERA"/>
  </r>
  <r>
    <x v="21"/>
    <n v="72154000"/>
    <s v="Mantenimiento preventivo y correctivo con suministro de repuestos de los ascensores y salvaescaleras marca Mitsubishi instalados en el CAD"/>
    <s v="ENERO  "/>
    <s v="9 meses"/>
    <s v="Contratación Directa - No pluralidad de oferentes"/>
    <s v="Recursos propios"/>
    <n v="300000000"/>
    <n v="300000000"/>
    <s v="NO"/>
    <s v="N/A"/>
    <s v="JUAN CARLOS ARANGO RAMÍREZ"/>
    <s v="Profesional Universitario (Logístico)"/>
    <s v="3839370"/>
    <s v="juan.arango@antioquia.gov.co"/>
    <m/>
    <m/>
    <m/>
    <m/>
    <m/>
    <m/>
    <m/>
    <m/>
    <m/>
    <m/>
    <m/>
    <x v="1"/>
    <m/>
    <s v="Sin iniciar etapa precontractual"/>
    <m/>
    <s v="WILLIAM VEGA ARANGO"/>
    <s v="C"/>
    <s v="SUPERVISIÓN TÉCNICA, JURIDICA, ADMINISTRATIVA Y FINANCIERA"/>
  </r>
  <r>
    <x v="21"/>
    <n v="72102900"/>
    <s v="Impermeabilización y mantenimiento de cubiertas (losas) y mantenimiento de sifones en plazoletas"/>
    <s v="ENERO  "/>
    <s v="8 meses"/>
    <s v="Mínima Cuantía"/>
    <s v="Recursos propios"/>
    <n v="70000000"/>
    <n v="70000000"/>
    <s v="NO"/>
    <s v="N/A"/>
    <s v="JUAN CARLOS ARANGO RAMÍREZ"/>
    <s v="Profesional Universitario (Logístico)"/>
    <s v="3839370"/>
    <s v="juan.arango@antioquia.gov.co"/>
    <m/>
    <m/>
    <m/>
    <m/>
    <m/>
    <m/>
    <m/>
    <m/>
    <m/>
    <m/>
    <m/>
    <x v="1"/>
    <m/>
    <s v="Sin iniciar etapa precontractual"/>
    <m/>
    <s v="JUAN CARLOS GALLEGO OSORIO"/>
    <s v="C"/>
    <s v="SUPERVISIÓN TÉCNICA, JURIDICA, ADMINISTRATIVA Y FINANCIERA"/>
  </r>
  <r>
    <x v="21"/>
    <n v="72102900"/>
    <s v="Mantenimiento preventivo y correctivo y reparaciones generales en la cárcel Departamental de Yarumito"/>
    <s v="ENERO  "/>
    <s v="7 meses"/>
    <s v="Selección Abreviada - Menor Cuantía"/>
    <s v="Recursos propios"/>
    <n v="250000000"/>
    <n v="250000000"/>
    <s v="NO"/>
    <s v="N/A"/>
    <s v="JUAN CARLOS ARANGO RAMÍREZ"/>
    <s v="Profesional Universitario (Logístico)"/>
    <s v="3839370"/>
    <s v="juan.arango@antioquia.gov.co"/>
    <m/>
    <m/>
    <m/>
    <m/>
    <m/>
    <m/>
    <m/>
    <m/>
    <m/>
    <m/>
    <m/>
    <x v="1"/>
    <m/>
    <s v="Sin iniciar etapa precontractual"/>
    <m/>
    <s v="JOSÉ MAURICIO MESA RESTREPO"/>
    <s v="C"/>
    <s v="SUPERVISIÓN TÉCNICA, JURIDICA, ADMINISTRATIVA Y FINANCIERA"/>
  </r>
  <r>
    <x v="21"/>
    <n v="39122200"/>
    <s v="Adquisicion de repuestos para sensores en baterías sanitarias del CAD y sedes externas."/>
    <s v="ENERO  "/>
    <s v="3 meses"/>
    <s v="Mínima Cuantía"/>
    <s v="Recursos propios"/>
    <n v="25000000"/>
    <n v="25000000"/>
    <s v="NO"/>
    <s v="N/A"/>
    <s v="JUAN CARLOS ARANGO RAMÍREZ"/>
    <s v="Profesional Universitario (Logístico)"/>
    <s v="3839370"/>
    <s v="juan.arango@antioquia.gov.co"/>
    <m/>
    <m/>
    <m/>
    <m/>
    <m/>
    <m/>
    <m/>
    <m/>
    <m/>
    <m/>
    <m/>
    <x v="1"/>
    <m/>
    <s v="Sin iniciar etapa precontractual"/>
    <m/>
    <s v="JUAN CARLOS GALLEGO OSORIO"/>
    <s v="C"/>
    <s v="SUPERVISIÓN TÉCNICA, JURIDICA, ADMINISTRATIVA Y FINANCIERA"/>
  </r>
  <r>
    <x v="21"/>
    <n v="55121700"/>
    <s v="Suministro de Banderas para el CAD"/>
    <s v="ENERO  "/>
    <s v="1 mes"/>
    <s v="Mínima Cuantía"/>
    <s v="Recursos propios"/>
    <n v="10000000"/>
    <n v="10000000"/>
    <s v="NO"/>
    <s v="N/A"/>
    <s v="JUAN CARLOS ARANGO RAMÍREZ"/>
    <s v="Profesional Universitario (Logístico)"/>
    <s v="3839370"/>
    <s v="juan.arango@antioquia.gov.co"/>
    <m/>
    <m/>
    <m/>
    <m/>
    <m/>
    <m/>
    <m/>
    <m/>
    <m/>
    <m/>
    <m/>
    <x v="1"/>
    <m/>
    <s v="Sin iniciar etapa precontractual"/>
    <m/>
    <s v="JAVIER ALONSO LONDOÑO HURTADO"/>
    <s v="C"/>
    <s v="SUPERVISIÓN TÉCNICA, JURIDICA, ADMINISTRATIVA Y FINANCIERA"/>
  </r>
  <r>
    <x v="21"/>
    <n v="72101500"/>
    <s v="Mantenimiento, revisión y reparación general de la Red contra Incendio en el CAD y sedes externas"/>
    <s v="Febrero"/>
    <s v="4 meses"/>
    <s v="Selección Abreviada - Menor Cuantía"/>
    <s v="Recursos propios"/>
    <n v="175000000"/>
    <n v="175000000"/>
    <s v="NO"/>
    <s v="N/A"/>
    <s v="JUAN CARLOS ARANGO RAMÍREZ"/>
    <s v="Profesional Universitario (Logístico)"/>
    <s v="3839370"/>
    <s v="juan.arango@antioquia.gov.co"/>
    <m/>
    <m/>
    <m/>
    <m/>
    <m/>
    <m/>
    <m/>
    <m/>
    <m/>
    <m/>
    <m/>
    <x v="1"/>
    <m/>
    <s v="Sin iniciar etapa precontractual"/>
    <m/>
    <s v="SANTIAGO MARÍN RESTREPO"/>
    <s v="C"/>
    <s v="SUPERVISIÓN TÉCNICA, JURIDICA, ADMINISTRATIVA Y FINANCIERA"/>
  </r>
  <r>
    <x v="21"/>
    <n v="72154000"/>
    <s v="Mantenimiento de salvaescaleras del costado oriental piso 12 - 13 marca VIMEC"/>
    <s v="ENERO  "/>
    <s v="12 meses"/>
    <s v="Mínima Cuantía"/>
    <s v="Recursos propios"/>
    <n v="45000000"/>
    <n v="45000000"/>
    <s v="NO"/>
    <s v="N/A"/>
    <s v="JUAN CARLOS ARANGO RAMÍREZ"/>
    <s v="Profesional Universitario (Logístico)"/>
    <s v="3839370"/>
    <s v="juan.arango@antioquia.gov.co"/>
    <m/>
    <m/>
    <m/>
    <m/>
    <m/>
    <m/>
    <m/>
    <m/>
    <m/>
    <m/>
    <m/>
    <x v="1"/>
    <m/>
    <s v="Sin iniciar etapa precontractual"/>
    <m/>
    <s v="WILLIAM VEGA ARANGO"/>
    <s v="C"/>
    <s v="SUPERVISIÓN TÉCNICA, JURIDICA, ADMINISTRATIVA Y FINANCIERA"/>
  </r>
  <r>
    <x v="21"/>
    <n v="78111800"/>
    <s v="Prestación de servicios de transporte terrestre automotor para apoyar la gestión de las dependencias de la Gobernación."/>
    <s v="ENERO  "/>
    <s v="12 meses"/>
    <s v="Selección Abreviada - Subasta Inversa"/>
    <s v="Recursos propios"/>
    <n v="248000000"/>
    <n v="248000000"/>
    <s v="NO"/>
    <s v="N/A"/>
    <s v="JUAN CARLOS ARANGO RAMÍREZ"/>
    <s v="Profesional Universitario (Logístico)"/>
    <s v="3839370"/>
    <s v="juan.arango@antioquia.gov.co"/>
    <m/>
    <m/>
    <m/>
    <m/>
    <m/>
    <m/>
    <m/>
    <m/>
    <m/>
    <m/>
    <m/>
    <x v="1"/>
    <m/>
    <s v="Sin iniciar etapa precontractual"/>
    <m/>
    <s v="JUAN GUILLERMO CAÑAS ROJAS"/>
    <s v="C"/>
    <s v="SUPERVISIÓN TÉCNICA, JURIDICA, ADMINISTRATIVA Y FINANCIERA"/>
  </r>
  <r>
    <x v="21"/>
    <n v="56111500"/>
    <s v="Mantenimiento de pisos en madera y baldosa de grano pulido para el centro Administrativo Departamental y sedes externas "/>
    <s v="ENERO  "/>
    <s v="3 meses"/>
    <s v="Selección Abreviada - Menor Cuantía"/>
    <s v="Recursos propios"/>
    <n v="95600000"/>
    <n v="95600000"/>
    <s v="NO"/>
    <s v="N/A"/>
    <s v="JUAN CARLOS ARANGO RAMÍREZ"/>
    <s v="Profesional Universitario (Logístico)"/>
    <s v="3839370"/>
    <s v="juan.arango@antioquia.gov.co"/>
    <m/>
    <m/>
    <m/>
    <m/>
    <m/>
    <m/>
    <m/>
    <m/>
    <m/>
    <m/>
    <m/>
    <x v="1"/>
    <m/>
    <s v="Sin iniciar etapa precontractual"/>
    <m/>
    <s v="DONALDY GIRLADO GARCÍA"/>
    <s v="C"/>
    <s v="SUPERVISIÓN TÉCNICA, JURIDICA, ADMINISTRATIVA Y FINANCIERA"/>
  </r>
  <r>
    <x v="21"/>
    <n v="72101500"/>
    <s v="Mantenimiento preventivo general de la Casa Fiscal de Antioquia. Sede Bogotá"/>
    <s v="ENERO  "/>
    <s v="9 meses"/>
    <s v="Selección Abreviada - Menor Cuantía"/>
    <s v="Recursos propios"/>
    <n v="120000000"/>
    <n v="120000000"/>
    <s v="NO"/>
    <s v="N/A"/>
    <s v="JUAN CARLOS ARANGO RAMÍREZ"/>
    <s v="Profesional Universitario (Logístico)"/>
    <s v="3839370"/>
    <s v="juan.arango@antioquia.gov.co"/>
    <m/>
    <m/>
    <m/>
    <m/>
    <m/>
    <m/>
    <m/>
    <m/>
    <m/>
    <m/>
    <m/>
    <x v="1"/>
    <m/>
    <s v="Sin iniciar etapa precontractual"/>
    <m/>
    <s v="WILLIAM VEGA ARANGO"/>
    <s v="C"/>
    <s v="SUPERVISIÓN TÉCNICA, JURIDICA, ADMINISTRATIVA Y FINANCIERA"/>
  </r>
  <r>
    <x v="21"/>
    <n v="72101500"/>
    <s v="Mantenimiento y reparación del sistema de bombas de nivel freático  y bombas del sistema de agua potable, incluyendo los hidroflou para el CAD. "/>
    <s v="ENERO  "/>
    <s v="9 meses"/>
    <s v="Mínima Cuantía"/>
    <s v="Recursos propios"/>
    <n v="70000000"/>
    <n v="70000000"/>
    <s v="NO"/>
    <s v="N/A"/>
    <s v="JUAN CARLOS ARANGO RAMÍREZ"/>
    <s v="Profesional Universitario (Logístico)"/>
    <s v="3839370"/>
    <s v="juan.arango@antioquia.gov.co"/>
    <m/>
    <m/>
    <m/>
    <m/>
    <m/>
    <m/>
    <m/>
    <m/>
    <m/>
    <m/>
    <m/>
    <x v="1"/>
    <m/>
    <s v="Sin iniciar etapa precontractual"/>
    <m/>
    <s v="SANTIAGO MARÍN RESTREPO"/>
    <s v="C"/>
    <s v="SUPERVISIÓN TÉCNICA, JURIDICA, ADMINISTRATIVA Y FINANCIERA"/>
  </r>
  <r>
    <x v="21"/>
    <s v="72151500, 39111500, 39111800 "/>
    <s v="Automatización del sistema de iluminación del CAD"/>
    <s v="ENERO  "/>
    <s v="6 meses"/>
    <s v="Selección Abreviada - Subasta Inversa"/>
    <s v="Recursos propios"/>
    <n v="300000000"/>
    <n v="300000000"/>
    <s v="NO"/>
    <s v="N/A"/>
    <s v="JUAN CARLOS ARANGO RAMÍREZ"/>
    <s v="Profesional Universitario (Logístico)"/>
    <s v="3839370"/>
    <s v="juan.arango@antioquia.gov.co"/>
    <m/>
    <m/>
    <m/>
    <m/>
    <m/>
    <m/>
    <m/>
    <m/>
    <m/>
    <m/>
    <m/>
    <x v="1"/>
    <m/>
    <s v="Sin iniciar etapa precontractual"/>
    <m/>
    <s v="JOSÉ MAURICIO MESA RESTREPO"/>
    <s v="C"/>
    <s v="SUPERVISIÓN TÉCNICA, JURIDICA, ADMINISTRATIVA Y FINANCIERA"/>
  </r>
  <r>
    <x v="21"/>
    <s v="72151500, 39111500, 39111800 "/>
    <s v="Suministro e instalación del sistema de reflectores TIPO LED para iluminacion de la fachada del centro administrativo departamental “José maría córdoba”, plazoletas y entorno."/>
    <s v="Febrero"/>
    <s v="6 meses"/>
    <s v="Selección Abreviada - Subasta Inversa"/>
    <s v="Recursos propios"/>
    <n v="500000000"/>
    <n v="500000000"/>
    <s v="NO"/>
    <s v="N/A"/>
    <s v="JUAN CARLOS ARANGO RAMÍREZ"/>
    <s v="Profesional Universitario (Logístico)"/>
    <s v="3839370"/>
    <s v="juan.arango@antioquia.gov.co"/>
    <m/>
    <m/>
    <m/>
    <m/>
    <m/>
    <m/>
    <m/>
    <m/>
    <m/>
    <m/>
    <m/>
    <x v="1"/>
    <m/>
    <s v="Sin iniciar etapa precontractual"/>
    <m/>
    <s v="JOSÉ MAURICIO MESA RESTREPO"/>
    <s v="C"/>
    <s v="SUPERVISIÓN TÉCNICA, JURIDICA, ADMINISTRATIVA Y FINANCIERA"/>
  </r>
  <r>
    <x v="21"/>
    <n v="49241500"/>
    <s v="Suministro e instalación de cubierta tipo pérgola en el acceso vehicular al CAD"/>
    <s v="ENERO  "/>
    <s v="2 meses"/>
    <s v="Mínima Cuantía"/>
    <s v="Recursos propios"/>
    <n v="45000000"/>
    <n v="45000000"/>
    <s v="NO"/>
    <s v="N/A"/>
    <s v="JUAN CARLOS ARANGO RAMÍREZ"/>
    <s v="Profesional Universitario (Logístico)"/>
    <s v="3839370"/>
    <s v="juan.arango@antioquia.gov.co"/>
    <m/>
    <m/>
    <m/>
    <m/>
    <m/>
    <m/>
    <m/>
    <m/>
    <m/>
    <m/>
    <m/>
    <x v="1"/>
    <m/>
    <s v="Sin iniciar etapa precontractual"/>
    <m/>
    <s v="DONALDY GIRLADO GARCÍA"/>
    <s v="C"/>
    <s v="SUPERVISIÓN TÉCNICA, JURIDICA, ADMINISTRATIVA Y FINANCIERA"/>
  </r>
  <r>
    <x v="21"/>
    <n v="39121000"/>
    <s v="Servicio de mantenimiento preventivo y correctivo de doble tiros de media tensión con todos sus accesorios y equipos de tecnologia de punta, que cumplan con la normativa vigente en la subestacion de energia del centro administrativo Departamental."/>
    <s v="ENERO  "/>
    <s v="9 meses"/>
    <s v="Selección Abreviada - Subasta Inversa"/>
    <s v="Recursos propios"/>
    <n v="110000000"/>
    <n v="110000000"/>
    <s v="NO"/>
    <s v="N/A"/>
    <s v="JUAN CARLOS ARANGO RAMÍREZ"/>
    <s v="Profesional Universitario (Logístico)"/>
    <s v="3839370"/>
    <s v="juan.arango@antioquia.gov.co"/>
    <m/>
    <m/>
    <m/>
    <m/>
    <m/>
    <m/>
    <m/>
    <m/>
    <m/>
    <m/>
    <m/>
    <x v="1"/>
    <m/>
    <s v="Sin iniciar etapa precontractual"/>
    <m/>
    <s v="SANTIAGO MARÍN RESTREPO"/>
    <s v="C"/>
    <s v="SUPERVISIÓN TÉCNICA, JURIDICA, ADMINISTRATIVA Y FINANCIERA"/>
  </r>
  <r>
    <x v="21"/>
    <n v="39121000"/>
    <s v="Mantenimiento preventivo y correctivo, con suministro de repuestos, de las unidades del sistema ininterrumpido de potencia (UPS) instalado en el CAD"/>
    <s v="ENERO  "/>
    <s v="9 meses"/>
    <s v="Mínima Cuantía"/>
    <s v="Recursos propios"/>
    <n v="70000000"/>
    <n v="70000000"/>
    <s v="NO"/>
    <s v="N/A"/>
    <s v="JUAN CARLOS ARANGO RAMÍREZ"/>
    <s v="Profesional Universitario (Logístico)"/>
    <s v="3839370"/>
    <s v="juan.arango@antioquia.gov.co"/>
    <m/>
    <m/>
    <m/>
    <m/>
    <m/>
    <m/>
    <m/>
    <m/>
    <m/>
    <m/>
    <m/>
    <x v="1"/>
    <m/>
    <s v="Sin iniciar etapa precontractual"/>
    <m/>
    <s v="SANTIAGO MARÍN RESTREPO"/>
    <s v="C"/>
    <s v="SUPERVISIÓN TÉCNICA, JURIDICA, ADMINISTRATIVA Y FINANCIERA"/>
  </r>
  <r>
    <x v="21"/>
    <n v="80111700"/>
    <s v="PRESTAR SERVICIOS PROFESIONALES PARA LA ASESORÍA JURÍDICA, ASISTENCIA Y ACOMPAÑAMIENTO EN PROYECTOS ESPECIALES QUE FUERON MATERIA DEL PLAN DE GOBIERNO &quot;PENSANDO EN GRANDE&quot;."/>
    <s v="Febrero"/>
    <s v="11 meses"/>
    <s v="Contratación Directa - Prestación de Servicios y de Apoyo a la Gestión Persona Natural"/>
    <s v="Recursos propios"/>
    <n v="80338148"/>
    <n v="80338148"/>
    <s v="NO"/>
    <s v="N/A"/>
    <s v="JUAN CARLOS ARANGO RAMÍREZ"/>
    <s v="Profesional Universitario (Logístico)"/>
    <s v="3839370"/>
    <s v="juan.arango@antioquia.gov.co"/>
    <m/>
    <m/>
    <m/>
    <m/>
    <m/>
    <m/>
    <n v="6387"/>
    <n v="15779"/>
    <d v="2017-02-02T00:00:00"/>
    <n v="4600006210"/>
    <n v="4600006210"/>
    <x v="2"/>
    <s v="FRANCISCO GUILLERMO MEJIA MEJIA"/>
    <s v="En ejecución"/>
    <m/>
    <s v="CARLOS ARTURO PIEDRAHITA CÁRDENAS"/>
    <s v="C"/>
    <s v="SUPERVISIÓN TÉCNICA, JURIDICA, ADMINISTRATIVA Y FINANCIERA"/>
  </r>
  <r>
    <x v="22"/>
    <n v="93151501"/>
    <s v="Brindar apoyo para la realización de las acciones técnicas, administrativas, jurídicas y financieras que permitan la implementación de las políticas públicas de Primera Infancia, Infancia y Adolescencia y Juventud del Departamento de Antioquia."/>
    <s v="ENERO  "/>
    <s v="11 meses"/>
    <s v="Contratación Directa - Contratos Interadministrativos"/>
    <s v="Recursos propios"/>
    <n v="3818671150"/>
    <n v="3818671150"/>
    <s v="NO"/>
    <s v="N/A"/>
    <s v="Santiago Morales Quijano"/>
    <s v="Jurídico"/>
    <s v="3839245"/>
    <s v="santiago.morales@antioquia.gov.co"/>
    <s v="Prevención de las vulneraciones de la niñez para la construcción de la Paz"/>
    <s v="*Niños, niñas y adolescentes en riesgo o con derechos vulnerados participando en acciones de prevención y promoción de derechos_x000a_*Familias cualificadas en sus responsabilidades para la protección integral de la niñez"/>
    <s v="*Prevención vulneraciones de la niñez en Antioquia_x000a__x000a_"/>
    <s v="07-0059_x000a_"/>
    <s v="32 encuentros pedagógicos y 400 acompañamientos psicosociales"/>
    <s v="*Prácticas ludopedagógicas y acompañamiento psicosocial"/>
    <m/>
    <m/>
    <m/>
    <m/>
    <m/>
    <x v="1"/>
    <m/>
    <m/>
    <m/>
    <s v="Lina Raquel Restrepo, Martha Alicia Taborda; Steven Cortina Yarce"/>
    <s v="Tipo B2: Supervisión Colegiada"/>
    <s v="Técnica, jurídica, administrativa, contable y financiera"/>
  </r>
  <r>
    <x v="22"/>
    <s v="Presupuesto de entidad nacional - recuersos propios"/>
    <s v="Aunar esfuerzos y recursos para el desarrollo de acciones de implementación de la Política de Estado De Cero a Siempre, en el marco de la gestión intersectorial, para la promoción del Desarrollo Integral de la Primera Infancia, en el Departamento de Antioquia."/>
    <s v="ENERO  "/>
    <s v="9.5 meses"/>
    <s v="Contratación Directa - Contratos Interadministrativos"/>
    <s v="Presupuesto de entidad nacional - recuersos propios"/>
    <n v="138611637203"/>
    <n v="138611637203"/>
    <s v="NO"/>
    <s v="N/A"/>
    <s v="Santiago Morales Quijano"/>
    <s v="Jurídico"/>
    <s v="3839245"/>
    <s v="santiago.morales@antioquia.gov.co"/>
    <s v="Estrategia Departamental Buen Comienzo Antioquia"/>
    <s v="*Niños y niñas de cero a cinco años de áreas rurales y atendidos integralmente con enfoque diferencial anual_x000a_*Niños y niñas de cero a cinco años de áreas urbanas atendidos integralmente con enfoque diferencial anual_x000a_*Madres gestantes con atención integral anual_x000a_*Madres lactantes con atención integral anual"/>
    <s v="*Implementación Estrategia Buen Comienzo en Antioquia"/>
    <s v="07-0061"/>
    <s v="*33 .486 niños y niñas rurales_x000a_*19.666 niños y niñas urbanos_x000a_*1910 madres gestantes_x000a_*4119 madres Lactantes"/>
    <s v="*Atención integral de calidad"/>
    <m/>
    <m/>
    <m/>
    <m/>
    <m/>
    <x v="1"/>
    <m/>
    <m/>
    <m/>
    <s v="Isabel Cristina Muñoz Burgos, Martha Alicia Taborda; Steven Cortina Yarce"/>
    <s v="Tipo B2: Supervisión Colegiada"/>
    <s v="Técnica, jurídica, administrativa, contable y financiera"/>
  </r>
  <r>
    <x v="22"/>
    <n v="81112105"/>
    <s v="Prestar el servicio de Hosting dedicado para alojar el sistema de información web de la Estrategia Departamental de Atención Integral a la Primera Infancia - Buen Comienzo Antioquia "/>
    <s v="ENERO  "/>
    <s v="11.5 meses"/>
    <s v="Mínima Cuantía"/>
    <s v="Recursos propios"/>
    <n v="15000000"/>
    <n v="15000000"/>
    <s v="NO"/>
    <s v="N/A"/>
    <s v="Santiago Morales Quijano"/>
    <s v="Jurídico"/>
    <s v="3839245"/>
    <s v="santiago.morales@antioquia.gov.co"/>
    <s v="Estrategia Departamental Buen Comienzo Antioquia"/>
    <s v="*Familias que participan en procesos de formación para el desarrollo de capacidades parentales"/>
    <s v="*Implementación Estrategia Buen Comienzo en Antioquia"/>
    <s v="07-0061"/>
    <s v="59.181 registros de matricula"/>
    <s v="*Seguimiento a través de sistemas de información"/>
    <m/>
    <m/>
    <m/>
    <m/>
    <m/>
    <x v="1"/>
    <m/>
    <m/>
    <m/>
    <s v="Neida Elena García Pulgarín (con personal de apoyo técnico)"/>
    <s v="Tipo C:  Supervisión"/>
    <s v="Técnica, jurídica, administrativa, contable y financiera"/>
  </r>
  <r>
    <x v="22"/>
    <n v="93151501"/>
    <s v="Realizar la interventoría integral a los procesos contractuales de la estrategia de atención integral a  la primera infancia “Buen Comienzo Antioquia”."/>
    <s v="ENERO  "/>
    <s v="9 meses"/>
    <s v="Concurso de Méritos"/>
    <s v="Recursos propios"/>
    <n v="1900000000"/>
    <n v="1900000000"/>
    <s v="NO"/>
    <s v="N/A"/>
    <s v="Santiago Morales Quijano"/>
    <s v="Jurídico"/>
    <s v="3839245"/>
    <s v="santiago.morales@antioquia.gov.co"/>
    <s v="Estrategia Departamental Buen Comienzo Antioquia"/>
    <s v="*Niños y niñas de cero a cinco años de áreas rurales y atendidos integralmente con enfoque diferencial anual_x000a_*Niños y niñas de cero a cinco años de áreas urbanas atendidos integralmente con enfoque diferencial anual_x000a_*Madres gestantes con atención integral anual_x000a_*Madres lactantes con atención integral anual"/>
    <s v="*Implementación Estrategia Buen Comienzo en Antioquia"/>
    <s v="07-0061"/>
    <s v="*33 .486 niños y niñas rurales_x000a_*19.666 niños y niñas urbanos_x000a_*1910 madres gestantes_x000a_*4119 madres Lactantes"/>
    <s v="*Seguimiento e interventoría a la atención integral"/>
    <m/>
    <m/>
    <m/>
    <m/>
    <m/>
    <x v="1"/>
    <m/>
    <m/>
    <m/>
    <s v="Neida Elena García Pulgarín_x000a_(con personal de apoyo jurídico y financiero)"/>
    <s v="Tipo C:  Supervisión"/>
    <s v="Técnica, jurídica, administrativa, contable y financiera"/>
  </r>
  <r>
    <x v="22"/>
    <n v="85151508"/>
    <s v="Realizar análisis y rastreos microbiológicos a la unidades de servicio donde se brinda atención integral a la primera infancia"/>
    <s v="ABRIL  "/>
    <s v="6 meses"/>
    <s v="Mínima Cuantía"/>
    <s v="Recursos propios"/>
    <n v="70000000"/>
    <n v="70000000"/>
    <s v="NO"/>
    <s v="N/A"/>
    <s v="Santiago Morales Quijano"/>
    <s v="Jurídico"/>
    <s v="3839245"/>
    <s v="santiago.morales@antioquia.gov.co"/>
    <s v="Estrategia Departamental Buen Comienzo Antioquia"/>
    <s v="*Niños y niñas de cero a cinco años de áreas rurales y atendidos integralmente con enfoque diferencial anual_x000a_*Niños y niñas de cero a cinco años de áreas urbanas atendidos integralmente con enfoque diferencial anual_x000a_*Madres gestantes con atención integral anual_x000a_*Madres lactantes con atención integral anual"/>
    <s v="*Implementación Estrategia Buen Comienzo en Antioquia"/>
    <s v="07-0061"/>
    <s v="*33 .486 niños y niñas rurales_x000a_*19.666 niños y niñas urbanos_x000a_*1910 madres gestantes_x000a_*4119 madres Lactantes"/>
    <s v="*Seguimiento e interventoría a la atención integral"/>
    <m/>
    <m/>
    <m/>
    <m/>
    <m/>
    <x v="1"/>
    <m/>
    <m/>
    <m/>
    <s v="Neida Elena García Pulgarín (con personal de apoyo técnico)"/>
    <s v="Tipo C:  Supervisión"/>
    <s v="Técnica, jurídica, administrativa, contable y financiera"/>
  </r>
  <r>
    <x v="22"/>
    <s v="41111508; 41111509; 42182702; 49211823"/>
    <s v="Adquisición de equipos antropométricos"/>
    <s v="Febrero"/>
    <s v="1 mes"/>
    <s v="Mínima Cuantía"/>
    <s v="Recursos propios"/>
    <n v="7000000"/>
    <n v="7000000"/>
    <s v="NO"/>
    <s v="N/A"/>
    <s v="Santiago Morales Quijano"/>
    <s v="Jurídico"/>
    <s v="3839245"/>
    <s v="santiago.morales@antioquia.gov.co"/>
    <m/>
    <m/>
    <m/>
    <m/>
    <m/>
    <m/>
    <m/>
    <m/>
    <m/>
    <m/>
    <m/>
    <x v="1"/>
    <m/>
    <m/>
    <m/>
    <s v="Lina Raquel Restrepo (con personal de apoyo técnico)"/>
    <s v="Tipo C:  Supervisión"/>
    <s v="Técnica, jurídica, administrativa, contable y financiera"/>
  </r>
  <r>
    <x v="22"/>
    <n v="81112501"/>
    <s v="Adquisicion de licencias de software de edición de contenidos y video"/>
    <s v="Febrero"/>
    <s v="1 mes"/>
    <s v="Mínima Cuantía"/>
    <s v="Recursos propios"/>
    <n v="3600000"/>
    <n v="3600000"/>
    <s v="NO"/>
    <s v="N/A"/>
    <s v="Santiago Morales Quijano"/>
    <s v="Jurídico"/>
    <s v="3839245"/>
    <s v="santiago.morales@antioquia.gov.co"/>
    <m/>
    <m/>
    <m/>
    <m/>
    <m/>
    <m/>
    <m/>
    <m/>
    <m/>
    <m/>
    <m/>
    <x v="1"/>
    <m/>
    <m/>
    <m/>
    <s v="Lillana Zuluaga Aristizábal"/>
    <s v="Tipo C:  Supervisión"/>
    <s v="Técnica, jurídica, administrativa, contable y financiera"/>
  </r>
  <r>
    <x v="22"/>
    <n v="52151646"/>
    <s v="Adquisición de dotación para centros de desarrollo infantil"/>
    <s v="ENERO  "/>
    <s v="3 meses"/>
    <s v="Mínima Cuantía"/>
    <s v="Recursos propios"/>
    <n v="60000000"/>
    <n v="60000000"/>
    <s v="NO"/>
    <s v="N/A"/>
    <s v="Santiago Morales Quijano"/>
    <s v="Jurídico"/>
    <s v="3839245"/>
    <s v="santiago.morales@antioquia.gov.co"/>
    <s v="Estrategia Departamental Buen Comienzo Antioquia"/>
    <s v="*Niños y niñas de cero a cinco años de áreas rurales y urbanas atendidos integralmente con enfoque diferencial anual"/>
    <s v="*Implementación Estrategia Buen Comienzo en Antioquia"/>
    <s v="07-0061"/>
    <s v="3 centros de desarrollo infantil CDI con dotación de insumos para cocina"/>
    <s v="*Asesoría y asistencia para ambientes de calidad"/>
    <m/>
    <m/>
    <m/>
    <m/>
    <m/>
    <x v="1"/>
    <m/>
    <m/>
    <m/>
    <s v="Isabel Cristina Echavarría Cardona (con personal de apoyo técnico)"/>
    <s v="Tipo C:  Supervisión"/>
    <s v="Técnica, jurídica, administrativa, contable y financiera"/>
  </r>
  <r>
    <x v="22"/>
    <n v="93141506"/>
    <s v="Promover acciones colaborativas para incentivar las buenas prácticas en el Departamento de Antioquia"/>
    <s v="MARZO  "/>
    <s v="8 meses"/>
    <s v="Selección Abreviada - Menor Cuantía"/>
    <s v="Recursos propios"/>
    <n v="103000000"/>
    <n v="103000000"/>
    <s v="NO"/>
    <s v="N/A"/>
    <s v="Santiago Morales Quijano"/>
    <s v="Jurídico"/>
    <s v="3839245"/>
    <s v="santiago.morales@antioquia.gov.co"/>
    <s v="Prevención de las vulneraciones de la niñez para la construcción de la Paz"/>
    <s v="*Niños, niñas y adolescentes en riesgo o con derechos vulnerados participando en acciones de prevención y promoción de derechos"/>
    <s v="*Prevención vulneraciones de la niñez en Antioquia_x000a__x000a_"/>
    <s v="07-0059_x000a_"/>
    <s v="8 Municipios con apoyo logístico"/>
    <s v="*Acciones colectivas, muestras artísticas y deportivas"/>
    <m/>
    <m/>
    <m/>
    <m/>
    <m/>
    <x v="1"/>
    <m/>
    <m/>
    <m/>
    <s v="Tatiana Ramírez Hernández; Isabel Cristina Echavarría Cardona y Davis Isaza"/>
    <s v="Tipo B2: Supervisión Colegiada"/>
    <s v="Técnica, jurídica, administrativa, contable y financiera"/>
  </r>
  <r>
    <x v="22"/>
    <s v="82101801"/>
    <s v="Adquisición de kit pedagógicos y realización de campañas pedagógicas"/>
    <s v="MARZO  "/>
    <s v="6 meses"/>
    <s v="Selección Abreviada - Menor Cuantía"/>
    <s v="Recursos propios"/>
    <n v="212879900"/>
    <n v="201593555"/>
    <s v="NO"/>
    <s v="N/A"/>
    <s v="Santiago Morales Quijano"/>
    <s v="Jurídico"/>
    <s v="3839245"/>
    <s v="santiago.morales@antioquia.gov.co"/>
    <s v="Prevención de las vulneraciones de la niñez para la construcción de la Paz"/>
    <s v="*Familias cualificadas en sus responsabilidades para la protección integral de la niñez_x000a_"/>
    <s v="*Prevención vulneraciones de la niñez en Antioquia_x000a__x000a_"/>
    <s v="07-0059_x000a_"/>
    <s v="8 Municipios con apoyo logístico"/>
    <s v="Suministro de kits pedagógicos"/>
    <m/>
    <m/>
    <m/>
    <m/>
    <m/>
    <x v="1"/>
    <m/>
    <m/>
    <m/>
    <s v="Tatiana Ramírez Hernández; Isabel Cristina Echavarría Cardona"/>
    <s v="Tipo B2: Supervisión Colegiada"/>
    <s v="Técnica, jurídica, administrativa, contable y financiera"/>
  </r>
  <r>
    <x v="22"/>
    <n v="78111502"/>
    <s v="Adquisición de tiquetes aéreos para los funcionarios adscritos a la Gerencia de Infancia, Adolescencia y juventud"/>
    <s v="ENERO  "/>
    <s v="11 meses"/>
    <s v="CDP a Secretaría General"/>
    <s v="Recursos propios"/>
    <n v="30000000"/>
    <n v="30000000"/>
    <s v="NO"/>
    <s v="N/A"/>
    <s v="Santiago Morales Quijano"/>
    <s v="Jurídico"/>
    <s v="3839245"/>
    <s v="santiago.morales@antioquia.gov.co"/>
    <m/>
    <m/>
    <m/>
    <m/>
    <m/>
    <m/>
    <m/>
    <m/>
    <m/>
    <m/>
    <m/>
    <x v="1"/>
    <m/>
    <m/>
    <m/>
    <s v="Steven Cortina Yarce"/>
    <s v="Tipo C:  Supervisión"/>
    <s v="Técnica, jurídica, administrativa, contable y financiera"/>
  </r>
  <r>
    <x v="22"/>
    <n v="80161507"/>
    <s v="Contrato interadministrativo para la promoción, creación, elaboración,_x000a_Desarrollo y conceptualización de las campañas, estrategias y necesidades_x000a_Comunicacionales de la Gobernación de Antioquia"/>
    <s v="ENERO  "/>
    <s v="7 meses"/>
    <s v="CDP a Gerencia de Comunicaciones"/>
    <s v="Recursos propios"/>
    <n v="30000000"/>
    <n v="30000000"/>
    <s v="NO"/>
    <s v="N/A"/>
    <s v="Santiago Morales Quijano"/>
    <s v="Jurídico"/>
    <s v="3839245"/>
    <s v="santiago.morales@antioquia.gov.co"/>
    <s v="Prevención de las vulneraciones de la niñez para la construcción de la Paz"/>
    <m/>
    <m/>
    <m/>
    <m/>
    <m/>
    <m/>
    <m/>
    <m/>
    <m/>
    <m/>
    <x v="1"/>
    <m/>
    <m/>
    <m/>
    <s v="Lillana Zuluaga Aristizábal"/>
    <s v="Tipo C:  Supervisión"/>
    <s v="Técnica, jurídica, administrativa, contable y financiera"/>
  </r>
  <r>
    <x v="23"/>
    <n v="93141506"/>
    <s v="Adelantar actividades necesarias para  la realización de procedimientos de constitución, ampliación, saneamiento y reestructuración de los resguardos  indígenas priorizados en el Departamento de Antioquia"/>
    <s v="Febrero"/>
    <s v="9 meses"/>
    <s v="Régimen Especial - Organismos Internacionales"/>
    <s v="Recursos propios"/>
    <n v="200000000"/>
    <n v="200000000"/>
    <s v="NO"/>
    <s v="N/A"/>
    <s v="Berta Inés Ochoa Zapata"/>
    <s v="Profesional Universitario"/>
    <s v="3838664"/>
    <s v="berta.ochoa@antioquia.gov.co"/>
    <s v="Indígenas con Calidad de Vida"/>
    <s v="Fortalecimiento de la gobernabilidad, administración y jurisdicción de los pueblos indígenas"/>
    <s v="Fortalecimiento de la gobernabilidad,administración y Jurisdiccion indigena Antioquia"/>
    <s v="070051001"/>
    <s v="Tener la claridad de los territorios que se gobiernan, genera un fortalecimiento en el gobierno propio"/>
    <s v="Tramites para la constitución de Resguardos indígenas"/>
    <n v="6437"/>
    <n v="16508"/>
    <m/>
    <m/>
    <m/>
    <x v="1"/>
    <s v="AMAZON CONSERVATION TEAM"/>
    <s v="En etapa precontractual"/>
    <m/>
    <s v="Berta Inés Ochoa Zapata"/>
    <s v="Tipo C:  Supervisión"/>
    <s v="Tecnica, Administrativa, Financiera."/>
  </r>
  <r>
    <x v="23"/>
    <n v="93141500"/>
    <s v="Apoyar la guardia indígena a través de la dotación de implementos para el desarrollo de sus funciones en el Departamento de Antioquia"/>
    <s v="MARZO  "/>
    <s v="5 meses"/>
    <s v="Mínima Cuantía"/>
    <s v="Recursos propios"/>
    <n v="50000000"/>
    <n v="50000000"/>
    <s v="NO"/>
    <s v="N/A"/>
    <s v="Ana Isabel Cruz Gaviria"/>
    <s v="Profesional Universitario"/>
    <s v="3838663"/>
    <s v="johnjairo.guerra@antioquia.gov.co"/>
    <s v="Indígenas con Calidad de Vida"/>
    <s v="Fortalecimiento de la gobernabilidad, administración y jurisdicción de los pueblos indígenas"/>
    <s v="Fortalecimiento de la gobernabilidad,administración y Jurisdiccion indigena Antioquia"/>
    <n v="70051001"/>
    <s v="Mejorar la capacidad de la Guardia indígena"/>
    <s v="Capacitación y dotación de Guardia indígena"/>
    <m/>
    <m/>
    <m/>
    <m/>
    <m/>
    <x v="1"/>
    <m/>
    <m/>
    <m/>
    <s v="Ana Isabel Cruz Gaviria"/>
    <s v="Tipo C:  Supervisión"/>
    <s v="Tecnica, Administrativa, Financiera."/>
  </r>
  <r>
    <x v="23"/>
    <n v="93141501"/>
    <s v="Apoyo a las Comunidades con el programa del Ministerio  de las TIC's "/>
    <s v="ABRIL  "/>
    <s v="6 meses"/>
    <s v="Régimen Especial - Artículo 96 Ley 489 de 1998"/>
    <s v="Recursos propios"/>
    <n v="51575383"/>
    <n v="101575383"/>
    <s v="NO"/>
    <s v="N/A"/>
    <s v="John Jairo Guerra Acosta"/>
    <s v="Profesional Especializado"/>
    <s v="3839075"/>
    <s v="johnjairo.guerra@antioquia.gov.co"/>
    <s v="Indígenas con Calidad de Vida"/>
    <s v="Fortalecimiento de la gobernabilidad, administración y jurisdicción de los pueblos indígenas"/>
    <s v="Fortalecimiento de la gobernabilidad,administración y Jurisdiccion indigena Antioquia"/>
    <n v="70051001"/>
    <s v="Implementar las TIC's en Comunidades indígenas"/>
    <s v="Implementar las TIC's en Comunidades indígenas"/>
    <m/>
    <m/>
    <m/>
    <m/>
    <m/>
    <x v="1"/>
    <m/>
    <m/>
    <m/>
    <s v="John Jairo Guerra Acosta"/>
    <s v="Tipo C:  Supervisión"/>
    <s v="Tecnica, Administrativa, Financiera."/>
  </r>
  <r>
    <x v="23"/>
    <n v="93141500"/>
    <s v="Pago de personal contratado bajo la modalidad de temporalidad"/>
    <s v="MAYO"/>
    <s v="7 meses"/>
    <s v="Contratación Directa - Prestación de Servicios y de Apoyo a la Gestión Persona Natural"/>
    <s v="Recursos propios"/>
    <n v="50000000"/>
    <n v="50000000"/>
    <s v="NO"/>
    <s v="N/A"/>
    <s v="Berta Inés Ochoa Zapata"/>
    <s v="Profesional Universitario"/>
    <s v="3839075"/>
    <s v="berta.ochoa@antioquia.gov.co"/>
    <s v="Indígenas con Calidad de Vida"/>
    <s v="Fortalecimiento de la gobernabilidad, administración y jurisdicción de los pueblos indígenas"/>
    <s v="Fortalecimiento de la gobernabilidad,administración y Jurisdiccion indigena Antioquia"/>
    <n v="70051001"/>
    <s v="Profesional que se encargue de realizar y actualizar información censal"/>
    <s v="Actualización de Censos de comunidades indígenas"/>
    <m/>
    <m/>
    <m/>
    <m/>
    <m/>
    <x v="1"/>
    <m/>
    <m/>
    <m/>
    <s v="Berta Inés Ochoa Zapata"/>
    <s v="Tipo C:  Supervisión"/>
    <s v="Tecnica, Administrativa, Financiera."/>
  </r>
  <r>
    <x v="23"/>
    <n v="93141500"/>
    <s v="Programa de emprendimiento para asociaciones indígenas"/>
    <s v="JUNIO"/>
    <s v="8 meses"/>
    <s v="Régimen Especial - Artículo 96 Ley 489 de 1998"/>
    <s v="Recursos propios"/>
    <n v="50000000"/>
    <n v="50000000"/>
    <s v="NO"/>
    <s v="N/A"/>
    <s v="John Jairo Guerra Acosta"/>
    <s v="Profesional Especializado"/>
    <s v="3839076"/>
    <s v="johnjairo.guerra@antioquia.gov.co"/>
    <s v="Indígenas con Calidad de Vida"/>
    <s v="Fortalecimiento de la gobernabilidad, administración y jurisdicción de los pueblos indígenas"/>
    <s v="Fortalecimiento de la gobernabilidad,administración y Jurisdiccion indigena Antioquia"/>
    <n v="70051001"/>
    <s v="La competitividad es un proceso en el que debemos trabajar para mejorar el gobierno y administración indigena"/>
    <s v="Fortalecer las asociaciones productivas indígenas"/>
    <m/>
    <m/>
    <m/>
    <m/>
    <m/>
    <x v="1"/>
    <m/>
    <m/>
    <m/>
    <s v="John Jairo Guerra Acosta"/>
    <s v="Tipo C:  Supervisión"/>
    <s v="Tecnica, Administrativa, Financiera."/>
  </r>
  <r>
    <x v="23"/>
    <n v="60103603"/>
    <s v="Realizar el ordenamiento territorial y ambiental en territorios indígenas del Uraba."/>
    <s v="MAYO"/>
    <s v="9 meses"/>
    <s v="Régimen Especial - Artículo 96 Ley 489 de 1998"/>
    <s v="Recursos propios"/>
    <n v="150000000"/>
    <n v="150000000"/>
    <s v="NO"/>
    <s v="N/A"/>
    <s v="Gloria María Múnera Velásquez"/>
    <s v="Profesional Universitario"/>
    <s v="3835591"/>
    <s v="gloria.munera@antioquia.gov.co"/>
    <s v="Indígenas con Calidad de Vida"/>
    <s v="Elaboración de estudios de ordenamiento territorial indigena en Antioquia"/>
    <s v="Elaboración de estudios de ordenamiento territorial indigena en Antioquia"/>
    <n v="220056001"/>
    <s v="Estudios de Ordenamiento territorial y ambiental"/>
    <s v="Docmento de Plan de ordenamiento territorial "/>
    <m/>
    <m/>
    <m/>
    <m/>
    <m/>
    <x v="1"/>
    <m/>
    <m/>
    <m/>
    <s v="Gloria María Múnera Velasquez"/>
    <s v="Tipo C:  Supervisión"/>
    <s v="Tecnica, Administrativa, Financiera."/>
  </r>
  <r>
    <x v="23"/>
    <n v="93141503"/>
    <s v="Implementación de Plan de vida en comunidad indígena "/>
    <s v="ABRIL  "/>
    <s v="9 meses"/>
    <s v="Régimen Especial - Artículo 96 Ley 489 de 1998"/>
    <s v="Recursos propios"/>
    <n v="100000000"/>
    <n v="100000000"/>
    <s v="NO"/>
    <s v="N/A"/>
    <s v="Ana Isabel Cruz Gaviria"/>
    <s v="Profesional Universitario"/>
    <s v="3838663"/>
    <s v="ana.cruz@antioquia.gov.co"/>
    <s v="Indígenas con Calidad de Vida"/>
    <s v="Planes de vida para comunidades indigenas del Departamento de Antioquia"/>
    <s v="Planes de vida para comunidades indigenas del Departamento de Antioquia"/>
    <n v="70053001"/>
    <s v="Implemetación de Planes de vida en comunidades indígenas"/>
    <s v="Docmento de Plan de ordenamiento territorial "/>
    <m/>
    <m/>
    <m/>
    <m/>
    <m/>
    <x v="1"/>
    <m/>
    <m/>
    <m/>
    <s v="Ana Isabel Cruz Gaviria"/>
    <s v="Tipo C:  Supervisión"/>
    <s v="Tecnica, Administrativa, Financiera."/>
  </r>
  <r>
    <x v="23"/>
    <n v="93141701"/>
    <s v="Prestar servicios de apoyo integral para la atención de diferentes eventos culturales y de divulgación indígena del Departamento de Antioquia"/>
    <s v="Febrero"/>
    <s v="10 meses"/>
    <s v="Régimen Especial - Artículo 95 Ley 489 de 1998"/>
    <s v="Recursos propios"/>
    <n v="50000000"/>
    <n v="50000000"/>
    <s v="NO"/>
    <s v="N/A"/>
    <s v="Gloria María Múnera Velásquez"/>
    <s v="Profesional Universitario"/>
    <s v="3839075"/>
    <s v="gloria.munera@antioquia.gov.co"/>
    <s v="Indígenas con Calidad de Vida"/>
    <s v="Fortalecimiento de las acciones culturales y de comunicación indígena"/>
    <s v="Fortalecimiento de las acciones culturales y de comunicación indígena"/>
    <n v="70048001"/>
    <s v="Acciones culturales fortalecidas"/>
    <s v="Apoyo a eventos indígenas"/>
    <m/>
    <m/>
    <m/>
    <m/>
    <m/>
    <x v="1"/>
    <m/>
    <m/>
    <m/>
    <s v="Gloria María Múnera Velasquez"/>
    <s v="Tipo C:  Supervisión"/>
    <s v="Tecnica, Administrativa, Financiera."/>
  </r>
  <r>
    <x v="23"/>
    <s v="43212111"/>
    <s v="Tiquetes Aereos"/>
    <s v="ENERO  "/>
    <s v="11 meses"/>
    <s v="Contratación Directa - Contratos Interadministrativos"/>
    <s v="Recursos propios"/>
    <n v="30000000"/>
    <n v="30000000"/>
    <s v="NO"/>
    <s v="N/A"/>
    <s v="Gloria María Múnera Velásquez"/>
    <s v="Profesional Universitario"/>
    <s v="3835591"/>
    <s v="gloria.munera@antioquia.gov.co"/>
    <s v="Indígenas con Calidad de Vida"/>
    <m/>
    <m/>
    <m/>
    <m/>
    <m/>
    <m/>
    <m/>
    <m/>
    <m/>
    <m/>
    <x v="1"/>
    <m/>
    <m/>
    <m/>
    <s v="Gloria María Múnera Velasquez"/>
    <s v="Tipo C:  Supervisión"/>
    <s v="Tecnica, Administrativa, Financiera."/>
  </r>
  <r>
    <x v="23"/>
    <s v="82121506"/>
    <s v="Impresos y publicaciones"/>
    <s v="Febrero"/>
    <s v="11 meses"/>
    <s v="Contratación Directa - Contratos Interadministrativos"/>
    <s v="Recursos propios"/>
    <n v="2739000"/>
    <n v="2739000"/>
    <s v="NO"/>
    <s v="N/A"/>
    <s v="John Jairo Guerra Acosta"/>
    <s v="Profesional Especializado"/>
    <s v="3839076"/>
    <s v="johnjairo.guerra@antioquia.gov.co"/>
    <s v="Indígenas con Calidad de Vida"/>
    <m/>
    <m/>
    <m/>
    <m/>
    <m/>
    <m/>
    <m/>
    <m/>
    <m/>
    <m/>
    <x v="1"/>
    <m/>
    <m/>
    <m/>
    <s v="John Jairo Guerra Acosta"/>
    <s v="Tipo C:  Supervisión"/>
    <s v="Tecnica, Administrativa, Financiera."/>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la dinámica3" cacheId="0" applyNumberFormats="0" applyBorderFormats="0" applyFontFormats="0" applyPatternFormats="0" applyAlignmentFormats="0" applyWidthHeightFormats="1" dataCaption="Valores" updatedVersion="5" minRefreshableVersion="3" useAutoFormatting="1" itemPrintTitles="1" createdVersion="5" indent="0" outline="1" outlineData="1" multipleFieldFilters="0">
  <location ref="A3:E29" firstHeaderRow="1" firstDataRow="2" firstDataCol="1"/>
  <pivotFields count="33">
    <pivotField axis="axisRow" showAll="0">
      <items count="25">
        <item x="11"/>
        <item x="14"/>
        <item x="17"/>
        <item x="3"/>
        <item x="9"/>
        <item x="20"/>
        <item x="15"/>
        <item x="13"/>
        <item x="23"/>
        <item x="22"/>
        <item x="16"/>
        <item x="1"/>
        <item x="2"/>
        <item x="4"/>
        <item x="5"/>
        <item x="0"/>
        <item x="6"/>
        <item x="8"/>
        <item x="7"/>
        <item x="19"/>
        <item x="10"/>
        <item x="12"/>
        <item x="21"/>
        <item x="18"/>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Col" dataField="1" numFmtId="9" showAll="0">
      <items count="4">
        <item x="1"/>
        <item x="0"/>
        <item x="2"/>
        <item t="default"/>
      </items>
    </pivotField>
    <pivotField showAll="0"/>
    <pivotField showAll="0"/>
    <pivotField showAll="0"/>
    <pivotField showAll="0"/>
    <pivotField showAll="0"/>
    <pivotField showAll="0"/>
  </pivotFields>
  <rowFields count="1">
    <field x="0"/>
  </rowFields>
  <rowItems count="25">
    <i>
      <x/>
    </i>
    <i>
      <x v="1"/>
    </i>
    <i>
      <x v="2"/>
    </i>
    <i>
      <x v="3"/>
    </i>
    <i>
      <x v="4"/>
    </i>
    <i>
      <x v="5"/>
    </i>
    <i>
      <x v="6"/>
    </i>
    <i>
      <x v="7"/>
    </i>
    <i>
      <x v="8"/>
    </i>
    <i>
      <x v="9"/>
    </i>
    <i>
      <x v="10"/>
    </i>
    <i>
      <x v="11"/>
    </i>
    <i>
      <x v="12"/>
    </i>
    <i>
      <x v="13"/>
    </i>
    <i>
      <x v="14"/>
    </i>
    <i>
      <x v="15"/>
    </i>
    <i>
      <x v="16"/>
    </i>
    <i>
      <x v="17"/>
    </i>
    <i>
      <x v="18"/>
    </i>
    <i>
      <x v="19"/>
    </i>
    <i>
      <x v="20"/>
    </i>
    <i>
      <x v="21"/>
    </i>
    <i>
      <x v="22"/>
    </i>
    <i>
      <x v="23"/>
    </i>
    <i t="grand">
      <x/>
    </i>
  </rowItems>
  <colFields count="1">
    <field x="26"/>
  </colFields>
  <colItems count="4">
    <i>
      <x/>
    </i>
    <i>
      <x v="1"/>
    </i>
    <i>
      <x v="2"/>
    </i>
    <i t="grand">
      <x/>
    </i>
  </colItems>
  <dataFields count="1">
    <dataField name="Cuenta de Porcentaje de cumplimiento" fld="26" subtotal="count" baseField="0" baseItem="7"/>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1013"/>
  <sheetViews>
    <sheetView tabSelected="1" zoomScale="80" zoomScaleNormal="80" workbookViewId="0">
      <selection activeCell="C6" sqref="C6"/>
    </sheetView>
  </sheetViews>
  <sheetFormatPr baseColWidth="10" defaultColWidth="11.42578125" defaultRowHeight="15" x14ac:dyDescent="0.25"/>
  <cols>
    <col min="1" max="1" width="24.5703125" customWidth="1"/>
    <col min="3" max="3" width="59" customWidth="1"/>
    <col min="6" max="6" width="33.42578125" customWidth="1"/>
    <col min="7" max="7" width="23.85546875" customWidth="1"/>
    <col min="8" max="8" width="17.7109375" customWidth="1"/>
    <col min="9" max="9" width="18.28515625" customWidth="1"/>
    <col min="12" max="12" width="18.42578125" customWidth="1"/>
    <col min="13" max="13" width="19.140625" customWidth="1"/>
    <col min="15" max="15" width="25.7109375" customWidth="1"/>
    <col min="16" max="16" width="44.140625" customWidth="1"/>
    <col min="17" max="17" width="49.42578125" customWidth="1"/>
    <col min="18" max="18" width="24.140625" customWidth="1"/>
    <col min="19" max="19" width="28.28515625" customWidth="1"/>
    <col min="20" max="20" width="55.140625" customWidth="1"/>
    <col min="21" max="21" width="40.7109375" customWidth="1"/>
    <col min="22" max="22" width="21.5703125" bestFit="1" customWidth="1"/>
    <col min="25" max="25" width="18.7109375" customWidth="1"/>
    <col min="26" max="26" width="20.28515625" customWidth="1"/>
    <col min="29" max="29" width="23.42578125" customWidth="1"/>
    <col min="30" max="30" width="26.85546875" customWidth="1"/>
    <col min="31" max="31" width="24" customWidth="1"/>
    <col min="32" max="32" width="17" customWidth="1"/>
    <col min="33" max="33" width="27" customWidth="1"/>
  </cols>
  <sheetData>
    <row r="1" spans="1:33" x14ac:dyDescent="0.25">
      <c r="A1" s="99" t="s">
        <v>29</v>
      </c>
      <c r="B1" s="99"/>
      <c r="C1" s="99"/>
      <c r="D1" s="99"/>
      <c r="E1" s="99"/>
      <c r="F1" s="99"/>
      <c r="G1" s="99"/>
      <c r="H1" s="99"/>
      <c r="I1" s="99"/>
      <c r="J1" s="99"/>
      <c r="K1" s="99"/>
      <c r="L1" s="99"/>
      <c r="M1" s="99"/>
      <c r="N1" s="99"/>
      <c r="O1" s="99"/>
      <c r="P1" s="99"/>
      <c r="Q1" s="99"/>
      <c r="R1" s="99"/>
      <c r="S1" s="99"/>
      <c r="T1" s="99"/>
      <c r="U1" s="99"/>
      <c r="V1" s="99"/>
      <c r="W1" s="99"/>
      <c r="X1" s="99"/>
      <c r="Y1" s="99"/>
      <c r="Z1" s="99"/>
      <c r="AA1" s="99"/>
      <c r="AB1" s="99"/>
      <c r="AC1" s="99"/>
      <c r="AD1" s="99"/>
      <c r="AE1" s="99"/>
      <c r="AF1" s="99"/>
      <c r="AG1" s="99"/>
    </row>
    <row r="2" spans="1:33" x14ac:dyDescent="0.25">
      <c r="A2" s="100" t="s">
        <v>30</v>
      </c>
      <c r="B2" s="101"/>
      <c r="C2" s="101"/>
      <c r="D2" s="101"/>
      <c r="E2" s="101"/>
      <c r="F2" s="101"/>
      <c r="G2" s="101"/>
      <c r="H2" s="101"/>
      <c r="I2" s="101"/>
      <c r="J2" s="101"/>
      <c r="K2" s="101"/>
      <c r="L2" s="101"/>
      <c r="M2" s="101"/>
      <c r="N2" s="101"/>
      <c r="O2" s="101"/>
      <c r="P2" s="102" t="s">
        <v>31</v>
      </c>
      <c r="Q2" s="101"/>
      <c r="R2" s="101"/>
      <c r="S2" s="101"/>
      <c r="T2" s="101"/>
      <c r="U2" s="101"/>
      <c r="V2" s="103" t="s">
        <v>32</v>
      </c>
      <c r="W2" s="103"/>
      <c r="X2" s="103"/>
      <c r="Y2" s="103"/>
      <c r="Z2" s="103"/>
      <c r="AA2" s="103"/>
      <c r="AB2" s="103"/>
      <c r="AC2" s="103"/>
      <c r="AD2" s="103"/>
      <c r="AE2" s="104" t="s">
        <v>33</v>
      </c>
      <c r="AF2" s="104"/>
      <c r="AG2" s="104"/>
    </row>
    <row r="3" spans="1:33" x14ac:dyDescent="0.25">
      <c r="A3" s="101"/>
      <c r="B3" s="101"/>
      <c r="C3" s="101"/>
      <c r="D3" s="101"/>
      <c r="E3" s="101"/>
      <c r="F3" s="101"/>
      <c r="G3" s="101"/>
      <c r="H3" s="101"/>
      <c r="I3" s="101"/>
      <c r="J3" s="101"/>
      <c r="K3" s="101"/>
      <c r="L3" s="101"/>
      <c r="M3" s="101"/>
      <c r="N3" s="101"/>
      <c r="O3" s="101"/>
      <c r="P3" s="102" t="s">
        <v>34</v>
      </c>
      <c r="Q3" s="101"/>
      <c r="R3" s="102" t="s">
        <v>35</v>
      </c>
      <c r="S3" s="101"/>
      <c r="T3" s="101"/>
      <c r="U3" s="101"/>
      <c r="V3" s="103"/>
      <c r="W3" s="103"/>
      <c r="X3" s="103"/>
      <c r="Y3" s="103"/>
      <c r="Z3" s="103"/>
      <c r="AA3" s="103"/>
      <c r="AB3" s="103"/>
      <c r="AC3" s="103"/>
      <c r="AD3" s="103"/>
      <c r="AE3" s="104"/>
      <c r="AF3" s="104"/>
      <c r="AG3" s="104"/>
    </row>
    <row r="4" spans="1:33" x14ac:dyDescent="0.25">
      <c r="A4" s="32"/>
      <c r="B4" s="32"/>
      <c r="C4" s="32"/>
      <c r="D4" s="32"/>
      <c r="E4" s="32"/>
      <c r="F4" s="32"/>
      <c r="G4" s="32"/>
      <c r="H4" s="32"/>
      <c r="I4" s="32"/>
      <c r="J4" s="32"/>
      <c r="K4" s="32"/>
      <c r="L4" s="105" t="s">
        <v>36</v>
      </c>
      <c r="M4" s="101"/>
      <c r="N4" s="101"/>
      <c r="O4" s="101"/>
      <c r="P4" s="101"/>
      <c r="Q4" s="101"/>
      <c r="R4" s="101"/>
      <c r="S4" s="101"/>
      <c r="T4" s="101"/>
      <c r="U4" s="101"/>
      <c r="V4" s="103"/>
      <c r="W4" s="103"/>
      <c r="X4" s="103"/>
      <c r="Y4" s="103"/>
      <c r="Z4" s="103"/>
      <c r="AA4" s="103"/>
      <c r="AB4" s="103"/>
      <c r="AC4" s="103"/>
      <c r="AD4" s="103"/>
      <c r="AE4" s="104"/>
      <c r="AF4" s="104"/>
      <c r="AG4" s="104"/>
    </row>
    <row r="5" spans="1:33" ht="63.75" x14ac:dyDescent="0.25">
      <c r="A5" s="63" t="s">
        <v>1</v>
      </c>
      <c r="B5" s="63" t="s">
        <v>37</v>
      </c>
      <c r="C5" s="63" t="s">
        <v>38</v>
      </c>
      <c r="D5" s="63" t="s">
        <v>39</v>
      </c>
      <c r="E5" s="63" t="s">
        <v>40</v>
      </c>
      <c r="F5" s="63" t="s">
        <v>41</v>
      </c>
      <c r="G5" s="63" t="s">
        <v>42</v>
      </c>
      <c r="H5" s="63" t="s">
        <v>43</v>
      </c>
      <c r="I5" s="63" t="s">
        <v>44</v>
      </c>
      <c r="J5" s="63" t="s">
        <v>45</v>
      </c>
      <c r="K5" s="63" t="s">
        <v>46</v>
      </c>
      <c r="L5" s="32" t="s">
        <v>47</v>
      </c>
      <c r="M5" s="32" t="s">
        <v>48</v>
      </c>
      <c r="N5" s="32" t="s">
        <v>49</v>
      </c>
      <c r="O5" s="32" t="s">
        <v>50</v>
      </c>
      <c r="P5" s="39" t="s">
        <v>51</v>
      </c>
      <c r="Q5" s="39" t="s">
        <v>52</v>
      </c>
      <c r="R5" s="38" t="s">
        <v>53</v>
      </c>
      <c r="S5" s="38" t="s">
        <v>54</v>
      </c>
      <c r="T5" s="39" t="s">
        <v>55</v>
      </c>
      <c r="U5" s="39" t="s">
        <v>56</v>
      </c>
      <c r="V5" s="40" t="s">
        <v>57</v>
      </c>
      <c r="W5" s="40" t="s">
        <v>58</v>
      </c>
      <c r="X5" s="40" t="s">
        <v>59</v>
      </c>
      <c r="Y5" s="40" t="s">
        <v>60</v>
      </c>
      <c r="Z5" s="40" t="s">
        <v>61</v>
      </c>
      <c r="AA5" s="40" t="s">
        <v>3</v>
      </c>
      <c r="AB5" s="40" t="s">
        <v>62</v>
      </c>
      <c r="AC5" s="40" t="s">
        <v>63</v>
      </c>
      <c r="AD5" s="40" t="s">
        <v>64</v>
      </c>
      <c r="AE5" s="41" t="s">
        <v>65</v>
      </c>
      <c r="AF5" s="41" t="s">
        <v>66</v>
      </c>
      <c r="AG5" s="41" t="s">
        <v>67</v>
      </c>
    </row>
    <row r="6" spans="1:33" ht="102" x14ac:dyDescent="0.25">
      <c r="A6" s="8" t="s">
        <v>19</v>
      </c>
      <c r="B6" s="1" t="s">
        <v>68</v>
      </c>
      <c r="C6" s="1" t="s">
        <v>69</v>
      </c>
      <c r="D6" s="9" t="s">
        <v>70</v>
      </c>
      <c r="E6" s="1" t="s">
        <v>71</v>
      </c>
      <c r="F6" s="1" t="s">
        <v>72</v>
      </c>
      <c r="G6" s="1" t="s">
        <v>73</v>
      </c>
      <c r="H6" s="1">
        <v>1950523813</v>
      </c>
      <c r="I6" s="1">
        <v>1950523813</v>
      </c>
      <c r="J6" s="1" t="s">
        <v>74</v>
      </c>
      <c r="K6" s="1" t="s">
        <v>75</v>
      </c>
      <c r="L6" s="1" t="s">
        <v>76</v>
      </c>
      <c r="M6" s="1" t="s">
        <v>77</v>
      </c>
      <c r="N6" s="5" t="s">
        <v>78</v>
      </c>
      <c r="O6" s="12" t="s">
        <v>79</v>
      </c>
      <c r="P6" s="1"/>
      <c r="Q6" s="1"/>
      <c r="R6" s="1"/>
      <c r="S6" s="1"/>
      <c r="T6" s="1"/>
      <c r="U6" s="1"/>
      <c r="V6" s="1" t="s">
        <v>80</v>
      </c>
      <c r="W6" s="1"/>
      <c r="X6" s="42">
        <v>42746</v>
      </c>
      <c r="Y6" s="1"/>
      <c r="Z6" s="1"/>
      <c r="AA6" s="43">
        <v>0.33</v>
      </c>
      <c r="AB6" s="1"/>
      <c r="AC6" s="1" t="s">
        <v>81</v>
      </c>
      <c r="AD6" s="1"/>
      <c r="AE6" s="1" t="s">
        <v>82</v>
      </c>
      <c r="AF6" s="1" t="s">
        <v>83</v>
      </c>
      <c r="AG6" s="1" t="s">
        <v>84</v>
      </c>
    </row>
    <row r="7" spans="1:33" ht="25.5" x14ac:dyDescent="0.25">
      <c r="A7" s="8" t="s">
        <v>19</v>
      </c>
      <c r="B7" s="1">
        <v>80000000</v>
      </c>
      <c r="C7" s="1" t="s">
        <v>85</v>
      </c>
      <c r="D7" s="9" t="s">
        <v>70</v>
      </c>
      <c r="E7" s="1" t="s">
        <v>86</v>
      </c>
      <c r="F7" s="1" t="s">
        <v>87</v>
      </c>
      <c r="G7" s="1" t="s">
        <v>73</v>
      </c>
      <c r="H7" s="1">
        <v>17500000</v>
      </c>
      <c r="I7" s="1">
        <v>20178000</v>
      </c>
      <c r="J7" s="1" t="s">
        <v>74</v>
      </c>
      <c r="K7" s="1" t="s">
        <v>75</v>
      </c>
      <c r="L7" s="1" t="s">
        <v>88</v>
      </c>
      <c r="M7" s="1" t="s">
        <v>77</v>
      </c>
      <c r="N7" s="5" t="s">
        <v>78</v>
      </c>
      <c r="O7" s="12" t="s">
        <v>79</v>
      </c>
      <c r="P7" s="1"/>
      <c r="Q7" s="1"/>
      <c r="R7" s="1"/>
      <c r="S7" s="1"/>
      <c r="T7" s="1"/>
      <c r="U7" s="1"/>
      <c r="V7" s="1"/>
      <c r="W7" s="1"/>
      <c r="X7" s="42"/>
      <c r="Y7" s="1"/>
      <c r="Z7" s="1"/>
      <c r="AA7" s="43">
        <v>0</v>
      </c>
      <c r="AB7" s="1"/>
      <c r="AC7" s="1"/>
      <c r="AD7" s="1"/>
      <c r="AE7" s="1" t="s">
        <v>89</v>
      </c>
      <c r="AF7" s="1" t="s">
        <v>90</v>
      </c>
      <c r="AG7" s="1" t="s">
        <v>84</v>
      </c>
    </row>
    <row r="8" spans="1:33" ht="25.5" x14ac:dyDescent="0.25">
      <c r="A8" s="8" t="s">
        <v>19</v>
      </c>
      <c r="B8" s="1">
        <v>80000000</v>
      </c>
      <c r="C8" s="1" t="s">
        <v>91</v>
      </c>
      <c r="D8" s="9" t="s">
        <v>70</v>
      </c>
      <c r="E8" s="1" t="s">
        <v>86</v>
      </c>
      <c r="F8" s="1" t="s">
        <v>87</v>
      </c>
      <c r="G8" s="1" t="s">
        <v>73</v>
      </c>
      <c r="H8" s="1">
        <v>29166385</v>
      </c>
      <c r="I8" s="1">
        <v>33630000</v>
      </c>
      <c r="J8" s="1" t="s">
        <v>74</v>
      </c>
      <c r="K8" s="1" t="s">
        <v>75</v>
      </c>
      <c r="L8" s="1" t="s">
        <v>88</v>
      </c>
      <c r="M8" s="1" t="s">
        <v>77</v>
      </c>
      <c r="N8" s="5" t="s">
        <v>78</v>
      </c>
      <c r="O8" s="12" t="s">
        <v>79</v>
      </c>
      <c r="P8" s="1"/>
      <c r="Q8" s="1"/>
      <c r="R8" s="1"/>
      <c r="S8" s="1"/>
      <c r="T8" s="1"/>
      <c r="U8" s="1"/>
      <c r="V8" s="1"/>
      <c r="W8" s="1"/>
      <c r="X8" s="42"/>
      <c r="Y8" s="1"/>
      <c r="Z8" s="1"/>
      <c r="AA8" s="43">
        <v>0</v>
      </c>
      <c r="AB8" s="1"/>
      <c r="AC8" s="1"/>
      <c r="AD8" s="1"/>
      <c r="AE8" s="1" t="s">
        <v>89</v>
      </c>
      <c r="AF8" s="1" t="s">
        <v>90</v>
      </c>
      <c r="AG8" s="1" t="s">
        <v>84</v>
      </c>
    </row>
    <row r="9" spans="1:33" ht="25.5" x14ac:dyDescent="0.25">
      <c r="A9" s="8" t="s">
        <v>19</v>
      </c>
      <c r="B9" s="1">
        <v>80000000</v>
      </c>
      <c r="C9" s="1" t="s">
        <v>92</v>
      </c>
      <c r="D9" s="9" t="s">
        <v>70</v>
      </c>
      <c r="E9" s="1" t="s">
        <v>86</v>
      </c>
      <c r="F9" s="1" t="s">
        <v>87</v>
      </c>
      <c r="G9" s="1" t="s">
        <v>73</v>
      </c>
      <c r="H9" s="1">
        <v>11595717</v>
      </c>
      <c r="I9" s="1">
        <v>8508390</v>
      </c>
      <c r="J9" s="1" t="s">
        <v>74</v>
      </c>
      <c r="K9" s="1" t="s">
        <v>75</v>
      </c>
      <c r="L9" s="1" t="s">
        <v>88</v>
      </c>
      <c r="M9" s="1" t="s">
        <v>77</v>
      </c>
      <c r="N9" s="5" t="s">
        <v>78</v>
      </c>
      <c r="O9" s="12" t="s">
        <v>79</v>
      </c>
      <c r="P9" s="1"/>
      <c r="Q9" s="1"/>
      <c r="R9" s="1"/>
      <c r="S9" s="1"/>
      <c r="T9" s="1"/>
      <c r="U9" s="1"/>
      <c r="V9" s="1"/>
      <c r="W9" s="1"/>
      <c r="X9" s="42"/>
      <c r="Y9" s="1"/>
      <c r="Z9" s="1"/>
      <c r="AA9" s="43">
        <v>0</v>
      </c>
      <c r="AB9" s="1"/>
      <c r="AC9" s="1"/>
      <c r="AD9" s="1"/>
      <c r="AE9" s="1" t="s">
        <v>89</v>
      </c>
      <c r="AF9" s="1" t="s">
        <v>90</v>
      </c>
      <c r="AG9" s="1" t="s">
        <v>84</v>
      </c>
    </row>
    <row r="10" spans="1:33" ht="25.5" x14ac:dyDescent="0.25">
      <c r="A10" s="8" t="s">
        <v>19</v>
      </c>
      <c r="B10" s="1">
        <v>80000000</v>
      </c>
      <c r="C10" s="1" t="s">
        <v>93</v>
      </c>
      <c r="D10" s="9" t="s">
        <v>70</v>
      </c>
      <c r="E10" s="1" t="s">
        <v>86</v>
      </c>
      <c r="F10" s="1" t="s">
        <v>87</v>
      </c>
      <c r="G10" s="1" t="s">
        <v>73</v>
      </c>
      <c r="H10" s="1">
        <v>320830200</v>
      </c>
      <c r="I10" s="1">
        <v>235410000</v>
      </c>
      <c r="J10" s="1" t="s">
        <v>74</v>
      </c>
      <c r="K10" s="1" t="s">
        <v>75</v>
      </c>
      <c r="L10" s="1" t="s">
        <v>88</v>
      </c>
      <c r="M10" s="1" t="s">
        <v>77</v>
      </c>
      <c r="N10" s="5" t="s">
        <v>78</v>
      </c>
      <c r="O10" s="88" t="s">
        <v>79</v>
      </c>
      <c r="P10" s="1"/>
      <c r="Q10" s="1"/>
      <c r="R10" s="1"/>
      <c r="S10" s="1"/>
      <c r="T10" s="1"/>
      <c r="U10" s="1"/>
      <c r="V10" s="1"/>
      <c r="W10" s="1"/>
      <c r="X10" s="42"/>
      <c r="Y10" s="1"/>
      <c r="Z10" s="1"/>
      <c r="AA10" s="43">
        <v>0</v>
      </c>
      <c r="AB10" s="1"/>
      <c r="AC10" s="1"/>
      <c r="AD10" s="1"/>
      <c r="AE10" s="1" t="s">
        <v>89</v>
      </c>
      <c r="AF10" s="1" t="s">
        <v>90</v>
      </c>
      <c r="AG10" s="1" t="s">
        <v>84</v>
      </c>
    </row>
    <row r="11" spans="1:33" ht="25.5" x14ac:dyDescent="0.25">
      <c r="A11" s="8" t="s">
        <v>19</v>
      </c>
      <c r="B11" s="1">
        <v>80000000</v>
      </c>
      <c r="C11" s="1" t="s">
        <v>94</v>
      </c>
      <c r="D11" s="9" t="s">
        <v>70</v>
      </c>
      <c r="E11" s="1" t="s">
        <v>86</v>
      </c>
      <c r="F11" s="1" t="s">
        <v>87</v>
      </c>
      <c r="G11" s="1" t="s">
        <v>73</v>
      </c>
      <c r="H11" s="1">
        <v>133731185</v>
      </c>
      <c r="I11" s="1">
        <v>98125614</v>
      </c>
      <c r="J11" s="1" t="s">
        <v>74</v>
      </c>
      <c r="K11" s="1" t="s">
        <v>75</v>
      </c>
      <c r="L11" s="1" t="s">
        <v>88</v>
      </c>
      <c r="M11" s="1" t="s">
        <v>77</v>
      </c>
      <c r="N11" s="5" t="s">
        <v>78</v>
      </c>
      <c r="O11" s="88" t="s">
        <v>79</v>
      </c>
      <c r="P11" s="1"/>
      <c r="Q11" s="1"/>
      <c r="R11" s="1"/>
      <c r="S11" s="1"/>
      <c r="T11" s="1"/>
      <c r="U11" s="1"/>
      <c r="V11" s="1"/>
      <c r="W11" s="1"/>
      <c r="X11" s="42"/>
      <c r="Y11" s="1"/>
      <c r="Z11" s="1"/>
      <c r="AA11" s="43">
        <v>0</v>
      </c>
      <c r="AB11" s="1"/>
      <c r="AC11" s="1"/>
      <c r="AD11" s="1"/>
      <c r="AE11" s="1" t="s">
        <v>89</v>
      </c>
      <c r="AF11" s="1" t="s">
        <v>90</v>
      </c>
      <c r="AG11" s="1" t="s">
        <v>84</v>
      </c>
    </row>
    <row r="12" spans="1:33" ht="38.25" x14ac:dyDescent="0.25">
      <c r="A12" s="8" t="s">
        <v>19</v>
      </c>
      <c r="B12" s="1">
        <v>80131502</v>
      </c>
      <c r="C12" s="1" t="s">
        <v>95</v>
      </c>
      <c r="D12" s="9" t="s">
        <v>96</v>
      </c>
      <c r="E12" s="1" t="s">
        <v>97</v>
      </c>
      <c r="F12" s="1" t="s">
        <v>98</v>
      </c>
      <c r="G12" s="1" t="s">
        <v>73</v>
      </c>
      <c r="H12" s="1">
        <v>149400660</v>
      </c>
      <c r="I12" s="1">
        <v>149400660</v>
      </c>
      <c r="J12" s="1" t="s">
        <v>74</v>
      </c>
      <c r="K12" s="1" t="s">
        <v>75</v>
      </c>
      <c r="L12" s="1" t="s">
        <v>88</v>
      </c>
      <c r="M12" s="1" t="s">
        <v>77</v>
      </c>
      <c r="N12" s="5" t="s">
        <v>78</v>
      </c>
      <c r="O12" s="88" t="s">
        <v>79</v>
      </c>
      <c r="P12" s="1"/>
      <c r="Q12" s="1"/>
      <c r="R12" s="1"/>
      <c r="S12" s="1"/>
      <c r="T12" s="1"/>
      <c r="U12" s="1"/>
      <c r="V12" s="1"/>
      <c r="W12" s="1"/>
      <c r="X12" s="42"/>
      <c r="Y12" s="1"/>
      <c r="Z12" s="1"/>
      <c r="AA12" s="43">
        <v>0</v>
      </c>
      <c r="AB12" s="1"/>
      <c r="AC12" s="1"/>
      <c r="AD12" s="1"/>
      <c r="AE12" s="1" t="s">
        <v>99</v>
      </c>
      <c r="AF12" s="1" t="s">
        <v>90</v>
      </c>
      <c r="AG12" s="1" t="s">
        <v>84</v>
      </c>
    </row>
    <row r="13" spans="1:33" ht="102" x14ac:dyDescent="0.25">
      <c r="A13" s="8" t="s">
        <v>19</v>
      </c>
      <c r="B13" s="1" t="s">
        <v>100</v>
      </c>
      <c r="C13" s="1" t="s">
        <v>101</v>
      </c>
      <c r="D13" s="9" t="s">
        <v>102</v>
      </c>
      <c r="E13" s="1" t="s">
        <v>71</v>
      </c>
      <c r="F13" s="1" t="s">
        <v>103</v>
      </c>
      <c r="G13" s="1" t="s">
        <v>73</v>
      </c>
      <c r="H13" s="1">
        <v>3582066468</v>
      </c>
      <c r="I13" s="1">
        <v>3582066468</v>
      </c>
      <c r="J13" s="1" t="s">
        <v>74</v>
      </c>
      <c r="K13" s="1" t="s">
        <v>75</v>
      </c>
      <c r="L13" s="1" t="s">
        <v>88</v>
      </c>
      <c r="M13" s="1" t="s">
        <v>77</v>
      </c>
      <c r="N13" s="5" t="s">
        <v>78</v>
      </c>
      <c r="O13" s="88" t="s">
        <v>79</v>
      </c>
      <c r="P13" s="1" t="s">
        <v>104</v>
      </c>
      <c r="Q13" s="1" t="s">
        <v>105</v>
      </c>
      <c r="R13" s="1" t="s">
        <v>106</v>
      </c>
      <c r="S13" s="1" t="s">
        <v>107</v>
      </c>
      <c r="T13" s="1" t="s">
        <v>108</v>
      </c>
      <c r="U13" s="1" t="s">
        <v>109</v>
      </c>
      <c r="V13" s="1"/>
      <c r="W13" s="1"/>
      <c r="X13" s="42"/>
      <c r="Y13" s="1"/>
      <c r="Z13" s="1"/>
      <c r="AA13" s="43">
        <v>0</v>
      </c>
      <c r="AB13" s="1"/>
      <c r="AC13" s="1"/>
      <c r="AD13" s="1"/>
      <c r="AE13" s="1" t="s">
        <v>110</v>
      </c>
      <c r="AF13" s="1" t="s">
        <v>90</v>
      </c>
      <c r="AG13" s="1" t="s">
        <v>84</v>
      </c>
    </row>
    <row r="14" spans="1:33" ht="89.25" x14ac:dyDescent="0.25">
      <c r="A14" s="8" t="s">
        <v>19</v>
      </c>
      <c r="B14" s="1">
        <v>80111620</v>
      </c>
      <c r="C14" s="1" t="s">
        <v>111</v>
      </c>
      <c r="D14" s="9" t="s">
        <v>102</v>
      </c>
      <c r="E14" s="1" t="s">
        <v>86</v>
      </c>
      <c r="F14" s="1" t="s">
        <v>103</v>
      </c>
      <c r="G14" s="1" t="s">
        <v>73</v>
      </c>
      <c r="H14" s="1">
        <v>2352000000</v>
      </c>
      <c r="I14" s="1">
        <v>2352000000</v>
      </c>
      <c r="J14" s="1" t="s">
        <v>74</v>
      </c>
      <c r="K14" s="1" t="s">
        <v>75</v>
      </c>
      <c r="L14" s="1" t="s">
        <v>112</v>
      </c>
      <c r="M14" s="1" t="s">
        <v>113</v>
      </c>
      <c r="N14" s="5" t="s">
        <v>114</v>
      </c>
      <c r="O14" s="88" t="s">
        <v>115</v>
      </c>
      <c r="P14" s="1" t="s">
        <v>104</v>
      </c>
      <c r="Q14" s="1" t="s">
        <v>105</v>
      </c>
      <c r="R14" s="1" t="s">
        <v>116</v>
      </c>
      <c r="S14" s="1" t="s">
        <v>117</v>
      </c>
      <c r="T14" s="1" t="s">
        <v>118</v>
      </c>
      <c r="U14" s="1" t="s">
        <v>119</v>
      </c>
      <c r="V14" s="1"/>
      <c r="W14" s="1"/>
      <c r="X14" s="42"/>
      <c r="Y14" s="1"/>
      <c r="Z14" s="1"/>
      <c r="AA14" s="43">
        <v>0</v>
      </c>
      <c r="AB14" s="1"/>
      <c r="AC14" s="1"/>
      <c r="AD14" s="1"/>
      <c r="AE14" s="1" t="s">
        <v>120</v>
      </c>
      <c r="AF14" s="1" t="s">
        <v>83</v>
      </c>
      <c r="AG14" s="1" t="s">
        <v>84</v>
      </c>
    </row>
    <row r="15" spans="1:33" ht="76.5" x14ac:dyDescent="0.25">
      <c r="A15" s="8" t="s">
        <v>19</v>
      </c>
      <c r="B15" s="1">
        <v>80101510</v>
      </c>
      <c r="C15" s="1" t="s">
        <v>121</v>
      </c>
      <c r="D15" s="9" t="s">
        <v>122</v>
      </c>
      <c r="E15" s="1" t="s">
        <v>123</v>
      </c>
      <c r="F15" s="1" t="s">
        <v>124</v>
      </c>
      <c r="G15" s="1" t="s">
        <v>73</v>
      </c>
      <c r="H15" s="1">
        <v>24000000</v>
      </c>
      <c r="I15" s="1">
        <v>21772998</v>
      </c>
      <c r="J15" s="1"/>
      <c r="K15" s="1"/>
      <c r="L15" s="1" t="s">
        <v>112</v>
      </c>
      <c r="M15" s="1" t="s">
        <v>113</v>
      </c>
      <c r="N15" s="5" t="s">
        <v>114</v>
      </c>
      <c r="O15" s="12" t="s">
        <v>115</v>
      </c>
      <c r="P15" s="1"/>
      <c r="Q15" s="1"/>
      <c r="R15" s="1"/>
      <c r="S15" s="1"/>
      <c r="T15" s="1"/>
      <c r="U15" s="1"/>
      <c r="V15" s="1"/>
      <c r="W15" s="1"/>
      <c r="X15" s="42"/>
      <c r="Y15" s="1"/>
      <c r="Z15" s="1"/>
      <c r="AA15" s="43">
        <v>0</v>
      </c>
      <c r="AB15" s="1"/>
      <c r="AC15" s="1"/>
      <c r="AD15" s="1"/>
      <c r="AE15" s="1" t="s">
        <v>125</v>
      </c>
      <c r="AF15" s="1" t="s">
        <v>90</v>
      </c>
      <c r="AG15" s="1" t="s">
        <v>84</v>
      </c>
    </row>
    <row r="16" spans="1:33" ht="63.75" x14ac:dyDescent="0.25">
      <c r="A16" s="8" t="s">
        <v>19</v>
      </c>
      <c r="B16" s="1">
        <v>81161801</v>
      </c>
      <c r="C16" s="1" t="s">
        <v>126</v>
      </c>
      <c r="D16" s="9" t="s">
        <v>102</v>
      </c>
      <c r="E16" s="1" t="s">
        <v>86</v>
      </c>
      <c r="F16" s="1" t="s">
        <v>124</v>
      </c>
      <c r="G16" s="1" t="s">
        <v>73</v>
      </c>
      <c r="H16" s="1">
        <v>287517600</v>
      </c>
      <c r="I16" s="1">
        <v>287517600</v>
      </c>
      <c r="J16" s="1" t="s">
        <v>74</v>
      </c>
      <c r="K16" s="1" t="s">
        <v>75</v>
      </c>
      <c r="L16" s="1" t="s">
        <v>112</v>
      </c>
      <c r="M16" s="1" t="s">
        <v>113</v>
      </c>
      <c r="N16" s="5" t="s">
        <v>114</v>
      </c>
      <c r="O16" s="88" t="s">
        <v>115</v>
      </c>
      <c r="P16" s="1"/>
      <c r="Q16" s="1"/>
      <c r="R16" s="1"/>
      <c r="S16" s="1"/>
      <c r="T16" s="1"/>
      <c r="U16" s="1"/>
      <c r="V16" s="1"/>
      <c r="W16" s="1"/>
      <c r="X16" s="42"/>
      <c r="Y16" s="1"/>
      <c r="Z16" s="1"/>
      <c r="AA16" s="43">
        <v>0</v>
      </c>
      <c r="AB16" s="1"/>
      <c r="AC16" s="1"/>
      <c r="AD16" s="1"/>
      <c r="AE16" s="1" t="s">
        <v>112</v>
      </c>
      <c r="AF16" s="1" t="s">
        <v>90</v>
      </c>
      <c r="AG16" s="1" t="s">
        <v>84</v>
      </c>
    </row>
    <row r="17" spans="1:33" ht="102" x14ac:dyDescent="0.25">
      <c r="A17" s="8" t="s">
        <v>19</v>
      </c>
      <c r="B17" s="1" t="s">
        <v>68</v>
      </c>
      <c r="C17" s="1" t="s">
        <v>127</v>
      </c>
      <c r="D17" s="9" t="s">
        <v>70</v>
      </c>
      <c r="E17" s="1" t="s">
        <v>86</v>
      </c>
      <c r="F17" s="1" t="s">
        <v>103</v>
      </c>
      <c r="G17" s="1" t="s">
        <v>73</v>
      </c>
      <c r="H17" s="1">
        <v>2000000000</v>
      </c>
      <c r="I17" s="1">
        <v>2000000000</v>
      </c>
      <c r="J17" s="1" t="s">
        <v>74</v>
      </c>
      <c r="K17" s="1" t="s">
        <v>75</v>
      </c>
      <c r="L17" s="1" t="s">
        <v>128</v>
      </c>
      <c r="M17" s="1" t="s">
        <v>129</v>
      </c>
      <c r="N17" s="1">
        <v>3838111</v>
      </c>
      <c r="O17" s="88" t="s">
        <v>130</v>
      </c>
      <c r="P17" s="1" t="s">
        <v>104</v>
      </c>
      <c r="Q17" s="1" t="s">
        <v>105</v>
      </c>
      <c r="R17" s="1" t="s">
        <v>131</v>
      </c>
      <c r="S17" s="1" t="s">
        <v>132</v>
      </c>
      <c r="T17" s="1" t="s">
        <v>133</v>
      </c>
      <c r="U17" s="1" t="s">
        <v>134</v>
      </c>
      <c r="V17" s="1"/>
      <c r="W17" s="1"/>
      <c r="X17" s="42"/>
      <c r="Y17" s="1"/>
      <c r="Z17" s="1"/>
      <c r="AA17" s="43">
        <v>0</v>
      </c>
      <c r="AB17" s="1"/>
      <c r="AC17" s="1"/>
      <c r="AD17" s="1"/>
      <c r="AE17" s="1" t="s">
        <v>135</v>
      </c>
      <c r="AF17" s="1" t="s">
        <v>83</v>
      </c>
      <c r="AG17" s="1" t="s">
        <v>84</v>
      </c>
    </row>
    <row r="18" spans="1:33" ht="25.5" x14ac:dyDescent="0.25">
      <c r="A18" s="8" t="s">
        <v>19</v>
      </c>
      <c r="B18" s="1" t="s">
        <v>136</v>
      </c>
      <c r="C18" s="1" t="s">
        <v>137</v>
      </c>
      <c r="D18" s="9" t="s">
        <v>138</v>
      </c>
      <c r="E18" s="1" t="s">
        <v>139</v>
      </c>
      <c r="F18" s="1" t="s">
        <v>140</v>
      </c>
      <c r="G18" s="1" t="s">
        <v>73</v>
      </c>
      <c r="H18" s="6">
        <v>60000000</v>
      </c>
      <c r="I18" s="6">
        <v>60000000</v>
      </c>
      <c r="J18" s="1" t="s">
        <v>74</v>
      </c>
      <c r="K18" s="1" t="s">
        <v>75</v>
      </c>
      <c r="L18" s="1" t="s">
        <v>141</v>
      </c>
      <c r="M18" s="1" t="s">
        <v>142</v>
      </c>
      <c r="N18" s="1">
        <v>3838123</v>
      </c>
      <c r="O18" s="88" t="s">
        <v>143</v>
      </c>
      <c r="P18" s="1"/>
      <c r="Q18" s="1"/>
      <c r="R18" s="1"/>
      <c r="S18" s="1"/>
      <c r="T18" s="1"/>
      <c r="U18" s="1"/>
      <c r="V18" s="1"/>
      <c r="W18" s="1"/>
      <c r="X18" s="42"/>
      <c r="Y18" s="1"/>
      <c r="Z18" s="1"/>
      <c r="AA18" s="43">
        <v>0</v>
      </c>
      <c r="AB18" s="1"/>
      <c r="AC18" s="1"/>
      <c r="AD18" s="1"/>
      <c r="AE18" s="1" t="s">
        <v>144</v>
      </c>
      <c r="AF18" s="1" t="s">
        <v>90</v>
      </c>
      <c r="AG18" s="1" t="s">
        <v>84</v>
      </c>
    </row>
    <row r="19" spans="1:33" ht="25.5" x14ac:dyDescent="0.25">
      <c r="A19" s="8" t="s">
        <v>19</v>
      </c>
      <c r="B19" s="1" t="s">
        <v>145</v>
      </c>
      <c r="C19" s="1" t="s">
        <v>146</v>
      </c>
      <c r="D19" s="9" t="s">
        <v>147</v>
      </c>
      <c r="E19" s="1" t="s">
        <v>97</v>
      </c>
      <c r="F19" s="1" t="s">
        <v>72</v>
      </c>
      <c r="G19" s="1" t="s">
        <v>73</v>
      </c>
      <c r="H19" s="6">
        <v>4037882750</v>
      </c>
      <c r="I19" s="6">
        <v>4037882750</v>
      </c>
      <c r="J19" s="1" t="s">
        <v>74</v>
      </c>
      <c r="K19" s="1" t="s">
        <v>75</v>
      </c>
      <c r="L19" s="1" t="s">
        <v>141</v>
      </c>
      <c r="M19" s="1" t="s">
        <v>77</v>
      </c>
      <c r="N19" s="1">
        <v>3838123</v>
      </c>
      <c r="O19" s="88" t="s">
        <v>143</v>
      </c>
      <c r="P19" s="1"/>
      <c r="Q19" s="1"/>
      <c r="R19" s="1"/>
      <c r="S19" s="1"/>
      <c r="T19" s="1"/>
      <c r="U19" s="1"/>
      <c r="V19" s="1"/>
      <c r="W19" s="1"/>
      <c r="X19" s="42"/>
      <c r="Y19" s="1"/>
      <c r="Z19" s="1"/>
      <c r="AA19" s="43">
        <v>0</v>
      </c>
      <c r="AB19" s="1"/>
      <c r="AC19" s="1"/>
      <c r="AD19" s="1"/>
      <c r="AE19" s="1" t="s">
        <v>148</v>
      </c>
      <c r="AF19" s="1" t="s">
        <v>90</v>
      </c>
      <c r="AG19" s="1" t="s">
        <v>84</v>
      </c>
    </row>
    <row r="20" spans="1:33" ht="25.5" x14ac:dyDescent="0.25">
      <c r="A20" s="8" t="s">
        <v>19</v>
      </c>
      <c r="B20" s="1" t="s">
        <v>149</v>
      </c>
      <c r="C20" s="1" t="s">
        <v>150</v>
      </c>
      <c r="D20" s="9" t="s">
        <v>151</v>
      </c>
      <c r="E20" s="1" t="s">
        <v>152</v>
      </c>
      <c r="F20" s="1" t="s">
        <v>140</v>
      </c>
      <c r="G20" s="1" t="s">
        <v>73</v>
      </c>
      <c r="H20" s="6">
        <v>68000000</v>
      </c>
      <c r="I20" s="6">
        <v>68000000</v>
      </c>
      <c r="J20" s="1" t="s">
        <v>74</v>
      </c>
      <c r="K20" s="1" t="s">
        <v>75</v>
      </c>
      <c r="L20" s="1" t="s">
        <v>141</v>
      </c>
      <c r="M20" s="1" t="s">
        <v>142</v>
      </c>
      <c r="N20" s="1">
        <v>3839016</v>
      </c>
      <c r="O20" s="88" t="s">
        <v>143</v>
      </c>
      <c r="P20" s="1"/>
      <c r="Q20" s="1"/>
      <c r="R20" s="1"/>
      <c r="S20" s="1"/>
      <c r="T20" s="1"/>
      <c r="U20" s="1"/>
      <c r="V20" s="1"/>
      <c r="W20" s="1"/>
      <c r="X20" s="42"/>
      <c r="Y20" s="1"/>
      <c r="Z20" s="1"/>
      <c r="AA20" s="43">
        <v>0</v>
      </c>
      <c r="AB20" s="1"/>
      <c r="AC20" s="1"/>
      <c r="AD20" s="1"/>
      <c r="AE20" s="1" t="s">
        <v>148</v>
      </c>
      <c r="AF20" s="1" t="s">
        <v>90</v>
      </c>
      <c r="AG20" s="1" t="s">
        <v>84</v>
      </c>
    </row>
    <row r="21" spans="1:33" ht="38.25" x14ac:dyDescent="0.25">
      <c r="A21" s="8" t="s">
        <v>19</v>
      </c>
      <c r="B21" s="1">
        <v>80161500</v>
      </c>
      <c r="C21" s="1" t="s">
        <v>153</v>
      </c>
      <c r="D21" s="9" t="s">
        <v>138</v>
      </c>
      <c r="E21" s="1" t="s">
        <v>154</v>
      </c>
      <c r="F21" s="1" t="s">
        <v>103</v>
      </c>
      <c r="G21" s="1" t="s">
        <v>73</v>
      </c>
      <c r="H21" s="6">
        <v>3040000000</v>
      </c>
      <c r="I21" s="6">
        <v>3040000000</v>
      </c>
      <c r="J21" s="1" t="s">
        <v>74</v>
      </c>
      <c r="K21" s="1" t="s">
        <v>75</v>
      </c>
      <c r="L21" s="1" t="s">
        <v>141</v>
      </c>
      <c r="M21" s="1" t="s">
        <v>142</v>
      </c>
      <c r="N21" s="1">
        <v>3839016</v>
      </c>
      <c r="O21" s="88" t="s">
        <v>143</v>
      </c>
      <c r="P21" s="1"/>
      <c r="Q21" s="1"/>
      <c r="R21" s="1"/>
      <c r="S21" s="1"/>
      <c r="T21" s="1"/>
      <c r="U21" s="1"/>
      <c r="V21" s="1"/>
      <c r="W21" s="1"/>
      <c r="X21" s="42"/>
      <c r="Y21" s="1"/>
      <c r="Z21" s="1"/>
      <c r="AA21" s="43">
        <v>0</v>
      </c>
      <c r="AB21" s="1"/>
      <c r="AC21" s="1"/>
      <c r="AD21" s="1"/>
      <c r="AE21" s="1" t="s">
        <v>155</v>
      </c>
      <c r="AF21" s="1" t="s">
        <v>90</v>
      </c>
      <c r="AG21" s="1" t="s">
        <v>84</v>
      </c>
    </row>
    <row r="22" spans="1:33" ht="25.5" x14ac:dyDescent="0.25">
      <c r="A22" s="8" t="s">
        <v>19</v>
      </c>
      <c r="B22" s="1" t="s">
        <v>156</v>
      </c>
      <c r="C22" s="1" t="s">
        <v>157</v>
      </c>
      <c r="D22" s="9" t="s">
        <v>151</v>
      </c>
      <c r="E22" s="1" t="s">
        <v>158</v>
      </c>
      <c r="F22" s="1" t="s">
        <v>159</v>
      </c>
      <c r="G22" s="1" t="s">
        <v>73</v>
      </c>
      <c r="H22" s="6">
        <v>0</v>
      </c>
      <c r="I22" s="6" t="s">
        <v>75</v>
      </c>
      <c r="J22" s="1" t="s">
        <v>74</v>
      </c>
      <c r="K22" s="1" t="s">
        <v>75</v>
      </c>
      <c r="L22" s="1" t="s">
        <v>141</v>
      </c>
      <c r="M22" s="1" t="s">
        <v>142</v>
      </c>
      <c r="N22" s="1">
        <v>3838123</v>
      </c>
      <c r="O22" s="88" t="s">
        <v>143</v>
      </c>
      <c r="P22" s="1"/>
      <c r="Q22" s="1"/>
      <c r="R22" s="1"/>
      <c r="S22" s="1"/>
      <c r="T22" s="1"/>
      <c r="U22" s="1"/>
      <c r="V22" s="1"/>
      <c r="W22" s="1"/>
      <c r="X22" s="42"/>
      <c r="Y22" s="1"/>
      <c r="Z22" s="1"/>
      <c r="AA22" s="43">
        <v>0</v>
      </c>
      <c r="AB22" s="1"/>
      <c r="AC22" s="1"/>
      <c r="AD22" s="1"/>
      <c r="AE22" s="1" t="s">
        <v>148</v>
      </c>
      <c r="AF22" s="1" t="s">
        <v>90</v>
      </c>
      <c r="AG22" s="1" t="s">
        <v>84</v>
      </c>
    </row>
    <row r="23" spans="1:33" ht="25.5" x14ac:dyDescent="0.25">
      <c r="A23" s="8" t="s">
        <v>19</v>
      </c>
      <c r="B23" s="1">
        <v>80141705</v>
      </c>
      <c r="C23" s="1" t="s">
        <v>160</v>
      </c>
      <c r="D23" s="9" t="s">
        <v>151</v>
      </c>
      <c r="E23" s="1" t="s">
        <v>158</v>
      </c>
      <c r="F23" s="1" t="s">
        <v>161</v>
      </c>
      <c r="G23" s="1" t="s">
        <v>73</v>
      </c>
      <c r="H23" s="6">
        <v>0</v>
      </c>
      <c r="I23" s="6" t="s">
        <v>75</v>
      </c>
      <c r="J23" s="1" t="s">
        <v>74</v>
      </c>
      <c r="K23" s="1" t="s">
        <v>75</v>
      </c>
      <c r="L23" s="1" t="s">
        <v>141</v>
      </c>
      <c r="M23" s="1" t="s">
        <v>142</v>
      </c>
      <c r="N23" s="1">
        <v>30839016</v>
      </c>
      <c r="O23" s="88" t="s">
        <v>143</v>
      </c>
      <c r="P23" s="1"/>
      <c r="Q23" s="1"/>
      <c r="R23" s="1"/>
      <c r="S23" s="1"/>
      <c r="T23" s="1"/>
      <c r="U23" s="1"/>
      <c r="V23" s="1"/>
      <c r="W23" s="1"/>
      <c r="X23" s="42"/>
      <c r="Y23" s="1"/>
      <c r="Z23" s="1"/>
      <c r="AA23" s="43">
        <v>0</v>
      </c>
      <c r="AB23" s="1"/>
      <c r="AC23" s="1"/>
      <c r="AD23" s="1"/>
      <c r="AE23" s="1" t="s">
        <v>162</v>
      </c>
      <c r="AF23" s="1" t="s">
        <v>90</v>
      </c>
      <c r="AG23" s="1" t="s">
        <v>84</v>
      </c>
    </row>
    <row r="24" spans="1:33" ht="38.25" x14ac:dyDescent="0.25">
      <c r="A24" s="8" t="s">
        <v>19</v>
      </c>
      <c r="B24" s="1">
        <v>80000000</v>
      </c>
      <c r="C24" s="1" t="s">
        <v>163</v>
      </c>
      <c r="D24" s="9" t="s">
        <v>122</v>
      </c>
      <c r="E24" s="1" t="s">
        <v>97</v>
      </c>
      <c r="F24" s="1" t="s">
        <v>87</v>
      </c>
      <c r="G24" s="1" t="s">
        <v>75</v>
      </c>
      <c r="H24" s="6">
        <v>0</v>
      </c>
      <c r="I24" s="6">
        <v>48000000</v>
      </c>
      <c r="J24" s="1" t="s">
        <v>74</v>
      </c>
      <c r="K24" s="1" t="s">
        <v>75</v>
      </c>
      <c r="L24" s="1" t="s">
        <v>141</v>
      </c>
      <c r="M24" s="1" t="s">
        <v>142</v>
      </c>
      <c r="N24" s="1">
        <v>3839016</v>
      </c>
      <c r="O24" s="88" t="s">
        <v>143</v>
      </c>
      <c r="P24" s="1"/>
      <c r="Q24" s="1"/>
      <c r="R24" s="1"/>
      <c r="S24" s="1"/>
      <c r="T24" s="1"/>
      <c r="U24" s="1"/>
      <c r="V24" s="1"/>
      <c r="W24" s="1"/>
      <c r="X24" s="42"/>
      <c r="Y24" s="1"/>
      <c r="Z24" s="1"/>
      <c r="AA24" s="43">
        <v>0</v>
      </c>
      <c r="AB24" s="1"/>
      <c r="AC24" s="1"/>
      <c r="AD24" s="1"/>
      <c r="AE24" s="1" t="s">
        <v>148</v>
      </c>
      <c r="AF24" s="1" t="s">
        <v>90</v>
      </c>
      <c r="AG24" s="1" t="s">
        <v>84</v>
      </c>
    </row>
    <row r="25" spans="1:33" ht="25.5" x14ac:dyDescent="0.25">
      <c r="A25" s="10" t="s">
        <v>19</v>
      </c>
      <c r="B25" s="1">
        <v>90121502</v>
      </c>
      <c r="C25" s="1" t="s">
        <v>164</v>
      </c>
      <c r="D25" s="9" t="s">
        <v>151</v>
      </c>
      <c r="E25" s="1" t="s">
        <v>123</v>
      </c>
      <c r="F25" s="1" t="s">
        <v>103</v>
      </c>
      <c r="G25" s="1" t="s">
        <v>73</v>
      </c>
      <c r="H25" s="7">
        <v>35000000</v>
      </c>
      <c r="I25" s="7">
        <v>35000000</v>
      </c>
      <c r="J25" s="1"/>
      <c r="K25" s="1"/>
      <c r="L25" s="1" t="s">
        <v>165</v>
      </c>
      <c r="M25" s="1" t="s">
        <v>142</v>
      </c>
      <c r="N25" s="1">
        <v>3839179</v>
      </c>
      <c r="O25" s="88" t="s">
        <v>166</v>
      </c>
      <c r="P25" s="1"/>
      <c r="Q25" s="1"/>
      <c r="R25" s="1"/>
      <c r="S25" s="1"/>
      <c r="T25" s="1"/>
      <c r="U25" s="1"/>
      <c r="V25" s="1"/>
      <c r="W25" s="1"/>
      <c r="X25" s="42"/>
      <c r="Y25" s="1"/>
      <c r="Z25" s="1"/>
      <c r="AA25" s="43">
        <v>0</v>
      </c>
      <c r="AB25" s="1"/>
      <c r="AC25" s="1"/>
      <c r="AD25" s="1"/>
      <c r="AE25" s="1" t="s">
        <v>167</v>
      </c>
      <c r="AF25" s="1" t="s">
        <v>90</v>
      </c>
      <c r="AG25" s="1" t="s">
        <v>84</v>
      </c>
    </row>
    <row r="26" spans="1:33" ht="25.5" x14ac:dyDescent="0.25">
      <c r="A26" s="10" t="s">
        <v>19</v>
      </c>
      <c r="B26" s="1">
        <v>78111800</v>
      </c>
      <c r="C26" s="1" t="s">
        <v>168</v>
      </c>
      <c r="D26" s="9" t="s">
        <v>96</v>
      </c>
      <c r="E26" s="1" t="s">
        <v>123</v>
      </c>
      <c r="F26" s="1" t="s">
        <v>169</v>
      </c>
      <c r="G26" s="1" t="s">
        <v>73</v>
      </c>
      <c r="H26" s="7">
        <v>352696726</v>
      </c>
      <c r="I26" s="7">
        <v>352696726</v>
      </c>
      <c r="J26" s="1"/>
      <c r="K26" s="1"/>
      <c r="L26" s="1" t="s">
        <v>170</v>
      </c>
      <c r="M26" s="1" t="s">
        <v>142</v>
      </c>
      <c r="N26" s="1">
        <v>3838181</v>
      </c>
      <c r="O26" s="88" t="s">
        <v>171</v>
      </c>
      <c r="P26" s="1"/>
      <c r="Q26" s="1"/>
      <c r="R26" s="1"/>
      <c r="S26" s="1"/>
      <c r="T26" s="1"/>
      <c r="U26" s="1"/>
      <c r="V26" s="1"/>
      <c r="W26" s="1"/>
      <c r="X26" s="42"/>
      <c r="Y26" s="1"/>
      <c r="Z26" s="1"/>
      <c r="AA26" s="43">
        <v>0</v>
      </c>
      <c r="AB26" s="1"/>
      <c r="AC26" s="1"/>
      <c r="AD26" s="1"/>
      <c r="AE26" s="1" t="s">
        <v>170</v>
      </c>
      <c r="AF26" s="1" t="s">
        <v>90</v>
      </c>
      <c r="AG26" s="1" t="s">
        <v>84</v>
      </c>
    </row>
    <row r="27" spans="1:33" ht="25.5" x14ac:dyDescent="0.25">
      <c r="A27" s="10" t="s">
        <v>19</v>
      </c>
      <c r="B27" s="1">
        <v>43211500</v>
      </c>
      <c r="C27" s="1" t="s">
        <v>172</v>
      </c>
      <c r="D27" s="9" t="s">
        <v>151</v>
      </c>
      <c r="E27" s="1" t="s">
        <v>139</v>
      </c>
      <c r="F27" s="1" t="s">
        <v>169</v>
      </c>
      <c r="G27" s="1" t="s">
        <v>73</v>
      </c>
      <c r="H27" s="7">
        <v>50000000</v>
      </c>
      <c r="I27" s="7">
        <v>0</v>
      </c>
      <c r="J27" s="1"/>
      <c r="K27" s="1"/>
      <c r="L27" s="1" t="s">
        <v>88</v>
      </c>
      <c r="M27" s="1" t="s">
        <v>77</v>
      </c>
      <c r="N27" s="11" t="s">
        <v>78</v>
      </c>
      <c r="O27" s="88" t="s">
        <v>79</v>
      </c>
      <c r="P27" s="1"/>
      <c r="Q27" s="1"/>
      <c r="R27" s="1"/>
      <c r="S27" s="1"/>
      <c r="T27" s="1"/>
      <c r="U27" s="1"/>
      <c r="V27" s="1"/>
      <c r="W27" s="1"/>
      <c r="X27" s="42"/>
      <c r="Y27" s="1"/>
      <c r="Z27" s="1"/>
      <c r="AA27" s="43">
        <v>0</v>
      </c>
      <c r="AB27" s="1"/>
      <c r="AC27" s="1"/>
      <c r="AD27" s="1"/>
      <c r="AE27" s="1" t="s">
        <v>88</v>
      </c>
      <c r="AF27" s="1" t="s">
        <v>90</v>
      </c>
      <c r="AG27" s="1" t="s">
        <v>84</v>
      </c>
    </row>
    <row r="28" spans="1:33" ht="25.5" x14ac:dyDescent="0.25">
      <c r="A28" s="10" t="s">
        <v>19</v>
      </c>
      <c r="B28" s="1">
        <v>81112501</v>
      </c>
      <c r="C28" s="1" t="s">
        <v>173</v>
      </c>
      <c r="D28" s="9" t="s">
        <v>151</v>
      </c>
      <c r="E28" s="1" t="s">
        <v>139</v>
      </c>
      <c r="F28" s="1" t="s">
        <v>169</v>
      </c>
      <c r="G28" s="1" t="s">
        <v>73</v>
      </c>
      <c r="H28" s="7">
        <v>90000000</v>
      </c>
      <c r="I28" s="7">
        <v>90000000</v>
      </c>
      <c r="J28" s="1"/>
      <c r="K28" s="1"/>
      <c r="L28" s="1" t="s">
        <v>141</v>
      </c>
      <c r="M28" s="1" t="s">
        <v>142</v>
      </c>
      <c r="N28" s="1">
        <v>3839016</v>
      </c>
      <c r="O28" s="88" t="s">
        <v>143</v>
      </c>
      <c r="P28" s="1"/>
      <c r="Q28" s="1"/>
      <c r="R28" s="1"/>
      <c r="S28" s="1"/>
      <c r="T28" s="1"/>
      <c r="U28" s="1"/>
      <c r="V28" s="1"/>
      <c r="W28" s="1"/>
      <c r="X28" s="42"/>
      <c r="Y28" s="1"/>
      <c r="Z28" s="1"/>
      <c r="AA28" s="43">
        <v>0</v>
      </c>
      <c r="AB28" s="1"/>
      <c r="AC28" s="1"/>
      <c r="AD28" s="1"/>
      <c r="AE28" s="1" t="s">
        <v>174</v>
      </c>
      <c r="AF28" s="1" t="s">
        <v>90</v>
      </c>
      <c r="AG28" s="1" t="s">
        <v>84</v>
      </c>
    </row>
    <row r="29" spans="1:33" ht="25.5" x14ac:dyDescent="0.25">
      <c r="A29" s="10" t="s">
        <v>19</v>
      </c>
      <c r="B29" s="1">
        <v>81112501</v>
      </c>
      <c r="C29" s="1" t="s">
        <v>175</v>
      </c>
      <c r="D29" s="9" t="s">
        <v>176</v>
      </c>
      <c r="E29" s="1" t="s">
        <v>139</v>
      </c>
      <c r="F29" s="1" t="s">
        <v>169</v>
      </c>
      <c r="G29" s="1" t="s">
        <v>73</v>
      </c>
      <c r="H29" s="7">
        <v>63000000</v>
      </c>
      <c r="I29" s="7">
        <v>63000000</v>
      </c>
      <c r="J29" s="1"/>
      <c r="K29" s="1"/>
      <c r="L29" s="1" t="s">
        <v>141</v>
      </c>
      <c r="M29" s="1" t="s">
        <v>142</v>
      </c>
      <c r="N29" s="1">
        <v>3839016</v>
      </c>
      <c r="O29" s="88" t="s">
        <v>143</v>
      </c>
      <c r="P29" s="1"/>
      <c r="Q29" s="1"/>
      <c r="R29" s="1"/>
      <c r="S29" s="1"/>
      <c r="T29" s="1"/>
      <c r="U29" s="1"/>
      <c r="V29" s="1"/>
      <c r="W29" s="1"/>
      <c r="X29" s="42"/>
      <c r="Y29" s="1"/>
      <c r="Z29" s="1"/>
      <c r="AA29" s="43">
        <v>0</v>
      </c>
      <c r="AB29" s="1"/>
      <c r="AC29" s="1"/>
      <c r="AD29" s="1"/>
      <c r="AE29" s="1" t="s">
        <v>174</v>
      </c>
      <c r="AF29" s="1" t="s">
        <v>90</v>
      </c>
      <c r="AG29" s="1" t="s">
        <v>84</v>
      </c>
    </row>
    <row r="30" spans="1:33" ht="25.5" x14ac:dyDescent="0.25">
      <c r="A30" s="10" t="s">
        <v>19</v>
      </c>
      <c r="B30" s="1">
        <v>81112501</v>
      </c>
      <c r="C30" s="1" t="s">
        <v>177</v>
      </c>
      <c r="D30" s="9" t="s">
        <v>151</v>
      </c>
      <c r="E30" s="1" t="s">
        <v>139</v>
      </c>
      <c r="F30" s="1" t="s">
        <v>169</v>
      </c>
      <c r="G30" s="1" t="s">
        <v>73</v>
      </c>
      <c r="H30" s="7">
        <v>48000000</v>
      </c>
      <c r="I30" s="7">
        <v>0</v>
      </c>
      <c r="J30" s="1"/>
      <c r="K30" s="1"/>
      <c r="L30" s="1" t="s">
        <v>141</v>
      </c>
      <c r="M30" s="1" t="s">
        <v>142</v>
      </c>
      <c r="N30" s="1">
        <v>3839016</v>
      </c>
      <c r="O30" s="88" t="s">
        <v>143</v>
      </c>
      <c r="P30" s="1"/>
      <c r="Q30" s="1"/>
      <c r="R30" s="1"/>
      <c r="S30" s="1"/>
      <c r="T30" s="1"/>
      <c r="U30" s="1"/>
      <c r="V30" s="1"/>
      <c r="W30" s="1"/>
      <c r="X30" s="42"/>
      <c r="Y30" s="1"/>
      <c r="Z30" s="1"/>
      <c r="AA30" s="43">
        <v>0</v>
      </c>
      <c r="AB30" s="1"/>
      <c r="AC30" s="1"/>
      <c r="AD30" s="1"/>
      <c r="AE30" s="1" t="s">
        <v>174</v>
      </c>
      <c r="AF30" s="1" t="s">
        <v>90</v>
      </c>
      <c r="AG30" s="1" t="s">
        <v>84</v>
      </c>
    </row>
    <row r="31" spans="1:33" ht="25.5" x14ac:dyDescent="0.25">
      <c r="A31" s="10" t="s">
        <v>19</v>
      </c>
      <c r="B31" s="1">
        <v>81112501</v>
      </c>
      <c r="C31" s="1" t="s">
        <v>178</v>
      </c>
      <c r="D31" s="9" t="s">
        <v>151</v>
      </c>
      <c r="E31" s="1" t="s">
        <v>139</v>
      </c>
      <c r="F31" s="1" t="s">
        <v>169</v>
      </c>
      <c r="G31" s="1" t="s">
        <v>73</v>
      </c>
      <c r="H31" s="7">
        <v>300000000</v>
      </c>
      <c r="I31" s="7">
        <v>300000000</v>
      </c>
      <c r="J31" s="1"/>
      <c r="K31" s="1"/>
      <c r="L31" s="1" t="s">
        <v>141</v>
      </c>
      <c r="M31" s="1" t="s">
        <v>142</v>
      </c>
      <c r="N31" s="1">
        <v>3839016</v>
      </c>
      <c r="O31" s="88" t="s">
        <v>143</v>
      </c>
      <c r="P31" s="1"/>
      <c r="Q31" s="1"/>
      <c r="R31" s="1"/>
      <c r="S31" s="1"/>
      <c r="T31" s="1"/>
      <c r="U31" s="1"/>
      <c r="V31" s="1"/>
      <c r="W31" s="1"/>
      <c r="X31" s="42"/>
      <c r="Y31" s="1"/>
      <c r="Z31" s="1"/>
      <c r="AA31" s="43">
        <v>0</v>
      </c>
      <c r="AB31" s="1"/>
      <c r="AC31" s="1"/>
      <c r="AD31" s="1"/>
      <c r="AE31" s="1" t="s">
        <v>174</v>
      </c>
      <c r="AF31" s="1" t="s">
        <v>90</v>
      </c>
      <c r="AG31" s="1" t="s">
        <v>84</v>
      </c>
    </row>
    <row r="32" spans="1:33" ht="25.5" x14ac:dyDescent="0.25">
      <c r="A32" s="5" t="s">
        <v>15</v>
      </c>
      <c r="B32" s="11">
        <v>78110000</v>
      </c>
      <c r="C32" s="5" t="s">
        <v>179</v>
      </c>
      <c r="D32" s="9" t="s">
        <v>151</v>
      </c>
      <c r="E32" s="1" t="s">
        <v>180</v>
      </c>
      <c r="F32" s="1" t="s">
        <v>103</v>
      </c>
      <c r="G32" s="1" t="s">
        <v>73</v>
      </c>
      <c r="H32" s="3">
        <v>30000000</v>
      </c>
      <c r="I32" s="3">
        <f>H32</f>
        <v>30000000</v>
      </c>
      <c r="J32" s="1" t="s">
        <v>74</v>
      </c>
      <c r="K32" s="1" t="s">
        <v>75</v>
      </c>
      <c r="L32" s="1" t="s">
        <v>181</v>
      </c>
      <c r="M32" s="5" t="s">
        <v>182</v>
      </c>
      <c r="N32" s="5" t="s">
        <v>183</v>
      </c>
      <c r="O32" s="88" t="s">
        <v>184</v>
      </c>
      <c r="P32" s="1"/>
      <c r="Q32" s="1"/>
      <c r="R32" s="1"/>
      <c r="S32" s="1"/>
      <c r="T32" s="1"/>
      <c r="U32" s="1"/>
      <c r="V32" s="1"/>
      <c r="W32" s="1">
        <v>15727</v>
      </c>
      <c r="X32" s="42"/>
      <c r="Y32" s="1"/>
      <c r="Z32" s="1"/>
      <c r="AA32" s="43">
        <f>+IF(AND(W32="",X32="",Y32="",Z32=""),"",IF(AND(W32&lt;&gt;"",X32="",Y32="",Z32=""),0%,IF(AND(W32&lt;&gt;"",X32&lt;&gt;"",Y32="",Z32=""),33%,IF(AND(W32&lt;&gt;"",X32&lt;&gt;"",Y32&lt;&gt;"",Z32=""),66%,IF(AND(W32&lt;&gt;"",X32&lt;&gt;"",Y32&lt;&gt;"",Z32&lt;&gt;""),100%,"Información incompleta")))))</f>
        <v>0</v>
      </c>
      <c r="AB32" s="1"/>
      <c r="AC32" s="1" t="s">
        <v>185</v>
      </c>
      <c r="AD32" s="1"/>
      <c r="AE32" s="1" t="s">
        <v>181</v>
      </c>
      <c r="AF32" s="1" t="s">
        <v>90</v>
      </c>
      <c r="AG32" s="1" t="s">
        <v>186</v>
      </c>
    </row>
    <row r="33" spans="1:33" ht="25.5" x14ac:dyDescent="0.25">
      <c r="A33" s="5" t="s">
        <v>15</v>
      </c>
      <c r="B33" s="11">
        <v>80131505</v>
      </c>
      <c r="C33" s="13" t="s">
        <v>187</v>
      </c>
      <c r="D33" s="9" t="s">
        <v>96</v>
      </c>
      <c r="E33" s="1" t="s">
        <v>97</v>
      </c>
      <c r="F33" s="1" t="s">
        <v>98</v>
      </c>
      <c r="G33" s="1" t="s">
        <v>73</v>
      </c>
      <c r="H33" s="3">
        <v>13135133</v>
      </c>
      <c r="I33" s="3">
        <f>H33</f>
        <v>13135133</v>
      </c>
      <c r="J33" s="1" t="s">
        <v>74</v>
      </c>
      <c r="K33" s="1" t="s">
        <v>75</v>
      </c>
      <c r="L33" s="1" t="s">
        <v>188</v>
      </c>
      <c r="M33" s="5" t="s">
        <v>182</v>
      </c>
      <c r="N33" s="5" t="s">
        <v>183</v>
      </c>
      <c r="O33" s="88" t="s">
        <v>189</v>
      </c>
      <c r="P33" s="1"/>
      <c r="Q33" s="1"/>
      <c r="R33" s="1"/>
      <c r="S33" s="1"/>
      <c r="T33" s="1"/>
      <c r="U33" s="1"/>
      <c r="V33" s="1"/>
      <c r="W33" s="1">
        <v>15742</v>
      </c>
      <c r="X33" s="42"/>
      <c r="Y33" s="1"/>
      <c r="Z33" s="1"/>
      <c r="AA33" s="43">
        <f>+IF(AND(W33="",X33="",Y33="",Z33=""),"",IF(AND(W33&lt;&gt;"",X33="",Y33="",Z33=""),0%,IF(AND(W33&lt;&gt;"",X33&lt;&gt;"",Y33="",Z33=""),33%,IF(AND(W33&lt;&gt;"",X33&lt;&gt;"",Y33&lt;&gt;"",Z33=""),66%,IF(AND(W33&lt;&gt;"",X33&lt;&gt;"",Y33&lt;&gt;"",Z33&lt;&gt;""),100%,"Información incompleta")))))</f>
        <v>0</v>
      </c>
      <c r="AB33" s="1"/>
      <c r="AC33" s="1" t="s">
        <v>185</v>
      </c>
      <c r="AD33" s="1"/>
      <c r="AE33" s="1" t="s">
        <v>188</v>
      </c>
      <c r="AF33" s="1" t="s">
        <v>90</v>
      </c>
      <c r="AG33" s="1" t="s">
        <v>186</v>
      </c>
    </row>
    <row r="34" spans="1:33" ht="51" x14ac:dyDescent="0.25">
      <c r="A34" s="5" t="s">
        <v>15</v>
      </c>
      <c r="B34" s="11">
        <v>86101500</v>
      </c>
      <c r="C34" s="13" t="s">
        <v>190</v>
      </c>
      <c r="D34" s="9" t="s">
        <v>96</v>
      </c>
      <c r="E34" s="1" t="s">
        <v>97</v>
      </c>
      <c r="F34" s="1" t="s">
        <v>103</v>
      </c>
      <c r="G34" s="1" t="s">
        <v>73</v>
      </c>
      <c r="H34" s="3">
        <v>870240000</v>
      </c>
      <c r="I34" s="3">
        <f>H34</f>
        <v>870240000</v>
      </c>
      <c r="J34" s="1" t="s">
        <v>74</v>
      </c>
      <c r="K34" s="1" t="s">
        <v>75</v>
      </c>
      <c r="L34" s="1" t="s">
        <v>191</v>
      </c>
      <c r="M34" s="5" t="s">
        <v>182</v>
      </c>
      <c r="N34" s="5" t="s">
        <v>192</v>
      </c>
      <c r="O34" s="88" t="s">
        <v>193</v>
      </c>
      <c r="P34" s="1" t="s">
        <v>194</v>
      </c>
      <c r="Q34" s="1" t="s">
        <v>195</v>
      </c>
      <c r="R34" s="1" t="s">
        <v>196</v>
      </c>
      <c r="S34" s="1" t="s">
        <v>197</v>
      </c>
      <c r="T34" s="45" t="s">
        <v>198</v>
      </c>
      <c r="U34" s="1"/>
      <c r="V34" s="1"/>
      <c r="W34" s="1"/>
      <c r="X34" s="42"/>
      <c r="Y34" s="1"/>
      <c r="Z34" s="1"/>
      <c r="AA34" s="43">
        <v>0</v>
      </c>
      <c r="AB34" s="1"/>
      <c r="AC34" s="1" t="s">
        <v>185</v>
      </c>
      <c r="AD34" s="1"/>
      <c r="AE34" s="1" t="s">
        <v>191</v>
      </c>
      <c r="AF34" s="1" t="s">
        <v>90</v>
      </c>
      <c r="AG34" s="1" t="s">
        <v>186</v>
      </c>
    </row>
    <row r="35" spans="1:33" ht="51" x14ac:dyDescent="0.25">
      <c r="A35" s="5" t="s">
        <v>15</v>
      </c>
      <c r="B35" s="11">
        <v>86101500</v>
      </c>
      <c r="C35" s="13" t="s">
        <v>199</v>
      </c>
      <c r="D35" s="9" t="s">
        <v>96</v>
      </c>
      <c r="E35" s="1" t="s">
        <v>158</v>
      </c>
      <c r="F35" s="1" t="s">
        <v>103</v>
      </c>
      <c r="G35" s="1" t="s">
        <v>73</v>
      </c>
      <c r="H35" s="3">
        <v>1129760000</v>
      </c>
      <c r="I35" s="3">
        <f>H35</f>
        <v>1129760000</v>
      </c>
      <c r="J35" s="1" t="s">
        <v>74</v>
      </c>
      <c r="K35" s="1" t="s">
        <v>75</v>
      </c>
      <c r="L35" s="1" t="s">
        <v>191</v>
      </c>
      <c r="M35" s="5" t="s">
        <v>182</v>
      </c>
      <c r="N35" s="5" t="s">
        <v>192</v>
      </c>
      <c r="O35" s="88" t="s">
        <v>193</v>
      </c>
      <c r="P35" s="1" t="s">
        <v>194</v>
      </c>
      <c r="Q35" s="1" t="s">
        <v>200</v>
      </c>
      <c r="R35" s="1" t="s">
        <v>196</v>
      </c>
      <c r="S35" s="1" t="s">
        <v>197</v>
      </c>
      <c r="T35" s="45" t="s">
        <v>201</v>
      </c>
      <c r="U35" s="1"/>
      <c r="V35" s="1"/>
      <c r="W35" s="1"/>
      <c r="X35" s="42"/>
      <c r="Y35" s="1"/>
      <c r="Z35" s="1"/>
      <c r="AA35" s="43">
        <v>0</v>
      </c>
      <c r="AB35" s="1"/>
      <c r="AC35" s="1" t="s">
        <v>185</v>
      </c>
      <c r="AD35" s="1"/>
      <c r="AE35" s="1" t="s">
        <v>191</v>
      </c>
      <c r="AF35" s="1" t="s">
        <v>90</v>
      </c>
      <c r="AG35" s="1" t="s">
        <v>186</v>
      </c>
    </row>
    <row r="36" spans="1:33" ht="63.75" x14ac:dyDescent="0.25">
      <c r="A36" s="5" t="s">
        <v>15</v>
      </c>
      <c r="B36" s="11">
        <v>10151500</v>
      </c>
      <c r="C36" s="13" t="s">
        <v>202</v>
      </c>
      <c r="D36" s="9" t="s">
        <v>151</v>
      </c>
      <c r="E36" s="1" t="s">
        <v>158</v>
      </c>
      <c r="F36" s="1" t="s">
        <v>203</v>
      </c>
      <c r="G36" s="1" t="s">
        <v>73</v>
      </c>
      <c r="H36" s="3">
        <v>204626220</v>
      </c>
      <c r="I36" s="3">
        <v>204626220</v>
      </c>
      <c r="J36" s="1" t="s">
        <v>74</v>
      </c>
      <c r="K36" s="1" t="s">
        <v>75</v>
      </c>
      <c r="L36" s="1" t="s">
        <v>204</v>
      </c>
      <c r="M36" s="5" t="s">
        <v>182</v>
      </c>
      <c r="N36" s="1" t="s">
        <v>204</v>
      </c>
      <c r="O36" s="12" t="s">
        <v>205</v>
      </c>
      <c r="P36" s="1" t="s">
        <v>206</v>
      </c>
      <c r="Q36" s="1" t="s">
        <v>207</v>
      </c>
      <c r="R36" s="1" t="s">
        <v>208</v>
      </c>
      <c r="S36" s="3">
        <v>140054</v>
      </c>
      <c r="T36" s="45" t="s">
        <v>209</v>
      </c>
      <c r="U36" s="1"/>
      <c r="V36" s="1"/>
      <c r="W36" s="1"/>
      <c r="X36" s="42"/>
      <c r="Y36" s="1"/>
      <c r="Z36" s="1"/>
      <c r="AA36" s="43">
        <v>0</v>
      </c>
      <c r="AB36" s="1"/>
      <c r="AC36" s="1" t="s">
        <v>185</v>
      </c>
      <c r="AD36" s="1"/>
      <c r="AE36" s="1" t="s">
        <v>204</v>
      </c>
      <c r="AF36" s="1" t="s">
        <v>90</v>
      </c>
      <c r="AG36" s="1" t="s">
        <v>186</v>
      </c>
    </row>
    <row r="37" spans="1:33" ht="178.5" x14ac:dyDescent="0.25">
      <c r="A37" s="5" t="s">
        <v>15</v>
      </c>
      <c r="B37" s="11">
        <v>70000000</v>
      </c>
      <c r="C37" s="13" t="s">
        <v>210</v>
      </c>
      <c r="D37" s="9" t="s">
        <v>70</v>
      </c>
      <c r="E37" s="1" t="s">
        <v>211</v>
      </c>
      <c r="F37" s="1" t="s">
        <v>203</v>
      </c>
      <c r="G37" s="1" t="s">
        <v>73</v>
      </c>
      <c r="H37" s="3">
        <v>593989639</v>
      </c>
      <c r="I37" s="3">
        <v>593989639</v>
      </c>
      <c r="J37" s="1" t="s">
        <v>74</v>
      </c>
      <c r="K37" s="1" t="s">
        <v>75</v>
      </c>
      <c r="L37" s="1" t="s">
        <v>204</v>
      </c>
      <c r="M37" s="5" t="s">
        <v>182</v>
      </c>
      <c r="N37" s="1" t="s">
        <v>204</v>
      </c>
      <c r="O37" s="12" t="s">
        <v>205</v>
      </c>
      <c r="P37" s="1" t="s">
        <v>206</v>
      </c>
      <c r="Q37" s="1" t="s">
        <v>212</v>
      </c>
      <c r="R37" s="1" t="s">
        <v>208</v>
      </c>
      <c r="S37" s="3">
        <v>140054</v>
      </c>
      <c r="T37" s="45" t="s">
        <v>213</v>
      </c>
      <c r="U37" s="1"/>
      <c r="V37" s="1"/>
      <c r="W37" s="1"/>
      <c r="X37" s="42"/>
      <c r="Y37" s="1"/>
      <c r="Z37" s="1"/>
      <c r="AA37" s="43">
        <v>0</v>
      </c>
      <c r="AB37" s="1"/>
      <c r="AC37" s="1" t="s">
        <v>185</v>
      </c>
      <c r="AD37" s="1"/>
      <c r="AE37" s="1" t="s">
        <v>204</v>
      </c>
      <c r="AF37" s="1" t="s">
        <v>90</v>
      </c>
      <c r="AG37" s="1" t="s">
        <v>186</v>
      </c>
    </row>
    <row r="38" spans="1:33" ht="102" x14ac:dyDescent="0.25">
      <c r="A38" s="5" t="s">
        <v>15</v>
      </c>
      <c r="B38" s="11">
        <v>86101700</v>
      </c>
      <c r="C38" s="13" t="s">
        <v>214</v>
      </c>
      <c r="D38" s="9" t="s">
        <v>151</v>
      </c>
      <c r="E38" s="1" t="s">
        <v>215</v>
      </c>
      <c r="F38" s="1" t="s">
        <v>203</v>
      </c>
      <c r="G38" s="1" t="s">
        <v>73</v>
      </c>
      <c r="H38" s="3">
        <v>4014004976</v>
      </c>
      <c r="I38" s="3">
        <f t="shared" ref="I38:I57" si="0">H38</f>
        <v>4014004976</v>
      </c>
      <c r="J38" s="1" t="s">
        <v>74</v>
      </c>
      <c r="K38" s="1" t="s">
        <v>75</v>
      </c>
      <c r="L38" s="1" t="s">
        <v>216</v>
      </c>
      <c r="M38" s="5" t="s">
        <v>182</v>
      </c>
      <c r="N38" s="5" t="s">
        <v>217</v>
      </c>
      <c r="O38" s="88" t="s">
        <v>218</v>
      </c>
      <c r="P38" s="1" t="s">
        <v>219</v>
      </c>
      <c r="Q38" s="1" t="s">
        <v>220</v>
      </c>
      <c r="R38" s="1" t="s">
        <v>221</v>
      </c>
      <c r="S38" s="3">
        <v>140052</v>
      </c>
      <c r="T38" s="1" t="s">
        <v>222</v>
      </c>
      <c r="U38" s="1"/>
      <c r="V38" s="1"/>
      <c r="W38" s="1"/>
      <c r="X38" s="42"/>
      <c r="Y38" s="1"/>
      <c r="Z38" s="1"/>
      <c r="AA38" s="43">
        <v>0</v>
      </c>
      <c r="AB38" s="1"/>
      <c r="AC38" s="1" t="s">
        <v>185</v>
      </c>
      <c r="AD38" s="1"/>
      <c r="AE38" s="1" t="s">
        <v>216</v>
      </c>
      <c r="AF38" s="1" t="s">
        <v>90</v>
      </c>
      <c r="AG38" s="1" t="s">
        <v>186</v>
      </c>
    </row>
    <row r="39" spans="1:33" ht="102" x14ac:dyDescent="0.25">
      <c r="A39" s="5" t="s">
        <v>15</v>
      </c>
      <c r="B39" s="1">
        <v>72121002</v>
      </c>
      <c r="C39" s="13" t="s">
        <v>223</v>
      </c>
      <c r="D39" s="9" t="s">
        <v>151</v>
      </c>
      <c r="E39" s="1" t="s">
        <v>215</v>
      </c>
      <c r="F39" s="1" t="s">
        <v>203</v>
      </c>
      <c r="G39" s="1" t="s">
        <v>73</v>
      </c>
      <c r="H39" s="3">
        <v>1416457326</v>
      </c>
      <c r="I39" s="3">
        <f t="shared" si="0"/>
        <v>1416457326</v>
      </c>
      <c r="J39" s="1" t="s">
        <v>74</v>
      </c>
      <c r="K39" s="1" t="s">
        <v>75</v>
      </c>
      <c r="L39" s="1" t="s">
        <v>224</v>
      </c>
      <c r="M39" s="5" t="s">
        <v>182</v>
      </c>
      <c r="N39" s="5" t="s">
        <v>225</v>
      </c>
      <c r="O39" s="88" t="s">
        <v>226</v>
      </c>
      <c r="P39" s="1" t="s">
        <v>219</v>
      </c>
      <c r="Q39" s="1" t="s">
        <v>220</v>
      </c>
      <c r="R39" s="1" t="s">
        <v>221</v>
      </c>
      <c r="S39" s="3">
        <v>140052</v>
      </c>
      <c r="T39" s="1" t="s">
        <v>227</v>
      </c>
      <c r="U39" s="1"/>
      <c r="V39" s="1"/>
      <c r="W39" s="1"/>
      <c r="X39" s="42"/>
      <c r="Y39" s="1"/>
      <c r="Z39" s="1"/>
      <c r="AA39" s="43">
        <v>0</v>
      </c>
      <c r="AB39" s="1"/>
      <c r="AC39" s="1" t="s">
        <v>185</v>
      </c>
      <c r="AD39" s="1"/>
      <c r="AE39" s="1" t="s">
        <v>224</v>
      </c>
      <c r="AF39" s="1" t="s">
        <v>90</v>
      </c>
      <c r="AG39" s="1" t="s">
        <v>186</v>
      </c>
    </row>
    <row r="40" spans="1:33" ht="102" x14ac:dyDescent="0.25">
      <c r="A40" s="5" t="s">
        <v>15</v>
      </c>
      <c r="B40" s="11">
        <v>72121002</v>
      </c>
      <c r="C40" s="13" t="s">
        <v>228</v>
      </c>
      <c r="D40" s="9" t="s">
        <v>96</v>
      </c>
      <c r="E40" s="1" t="s">
        <v>180</v>
      </c>
      <c r="F40" s="1" t="s">
        <v>203</v>
      </c>
      <c r="G40" s="1" t="s">
        <v>73</v>
      </c>
      <c r="H40" s="3">
        <v>354360830</v>
      </c>
      <c r="I40" s="3">
        <f t="shared" si="0"/>
        <v>354360830</v>
      </c>
      <c r="J40" s="1" t="s">
        <v>74</v>
      </c>
      <c r="K40" s="1" t="s">
        <v>75</v>
      </c>
      <c r="L40" s="1" t="s">
        <v>229</v>
      </c>
      <c r="M40" s="5" t="s">
        <v>182</v>
      </c>
      <c r="N40" s="5" t="s">
        <v>230</v>
      </c>
      <c r="O40" s="88" t="s">
        <v>231</v>
      </c>
      <c r="P40" s="1" t="s">
        <v>219</v>
      </c>
      <c r="Q40" s="1" t="s">
        <v>232</v>
      </c>
      <c r="R40" s="1" t="s">
        <v>233</v>
      </c>
      <c r="S40" s="3">
        <v>140053</v>
      </c>
      <c r="T40" s="1" t="s">
        <v>234</v>
      </c>
      <c r="U40" s="1"/>
      <c r="V40" s="1"/>
      <c r="W40" s="1"/>
      <c r="X40" s="42"/>
      <c r="Y40" s="1"/>
      <c r="Z40" s="1"/>
      <c r="AA40" s="43">
        <v>0</v>
      </c>
      <c r="AB40" s="1"/>
      <c r="AC40" s="1" t="s">
        <v>185</v>
      </c>
      <c r="AD40" s="1"/>
      <c r="AE40" s="1" t="s">
        <v>229</v>
      </c>
      <c r="AF40" s="1" t="s">
        <v>90</v>
      </c>
      <c r="AG40" s="1" t="s">
        <v>186</v>
      </c>
    </row>
    <row r="41" spans="1:33" ht="102" x14ac:dyDescent="0.25">
      <c r="A41" s="5" t="s">
        <v>15</v>
      </c>
      <c r="B41" s="11">
        <v>72121002</v>
      </c>
      <c r="C41" s="13" t="s">
        <v>235</v>
      </c>
      <c r="D41" s="9" t="s">
        <v>96</v>
      </c>
      <c r="E41" s="1" t="s">
        <v>180</v>
      </c>
      <c r="F41" s="1" t="s">
        <v>203</v>
      </c>
      <c r="G41" s="1" t="s">
        <v>73</v>
      </c>
      <c r="H41" s="3">
        <v>0</v>
      </c>
      <c r="I41" s="3">
        <v>0</v>
      </c>
      <c r="J41" s="1" t="s">
        <v>74</v>
      </c>
      <c r="K41" s="1" t="s">
        <v>75</v>
      </c>
      <c r="L41" s="1" t="s">
        <v>236</v>
      </c>
      <c r="M41" s="5" t="s">
        <v>182</v>
      </c>
      <c r="N41" s="5" t="s">
        <v>225</v>
      </c>
      <c r="O41" s="88" t="s">
        <v>237</v>
      </c>
      <c r="P41" s="1" t="s">
        <v>219</v>
      </c>
      <c r="Q41" s="1" t="s">
        <v>238</v>
      </c>
      <c r="R41" s="1" t="s">
        <v>233</v>
      </c>
      <c r="S41" s="1">
        <v>140053</v>
      </c>
      <c r="T41" s="1" t="s">
        <v>239</v>
      </c>
      <c r="U41" s="1"/>
      <c r="V41" s="1"/>
      <c r="W41" s="1"/>
      <c r="X41" s="42"/>
      <c r="Y41" s="1"/>
      <c r="Z41" s="1"/>
      <c r="AA41" s="43">
        <v>0</v>
      </c>
      <c r="AB41" s="1"/>
      <c r="AC41" s="1" t="s">
        <v>185</v>
      </c>
      <c r="AD41" s="1"/>
      <c r="AE41" s="1" t="s">
        <v>236</v>
      </c>
      <c r="AF41" s="1" t="s">
        <v>90</v>
      </c>
      <c r="AG41" s="1" t="s">
        <v>186</v>
      </c>
    </row>
    <row r="42" spans="1:33" ht="102" x14ac:dyDescent="0.25">
      <c r="A42" s="5" t="s">
        <v>15</v>
      </c>
      <c r="B42" s="11">
        <v>72121002</v>
      </c>
      <c r="C42" s="13" t="s">
        <v>240</v>
      </c>
      <c r="D42" s="9" t="s">
        <v>96</v>
      </c>
      <c r="E42" s="1" t="s">
        <v>180</v>
      </c>
      <c r="F42" s="1" t="s">
        <v>161</v>
      </c>
      <c r="G42" s="1" t="s">
        <v>73</v>
      </c>
      <c r="H42" s="3">
        <v>0</v>
      </c>
      <c r="I42" s="3">
        <v>0</v>
      </c>
      <c r="J42" s="1" t="s">
        <v>74</v>
      </c>
      <c r="K42" s="1" t="s">
        <v>75</v>
      </c>
      <c r="L42" s="1" t="s">
        <v>229</v>
      </c>
      <c r="M42" s="5" t="s">
        <v>182</v>
      </c>
      <c r="N42" s="5" t="s">
        <v>230</v>
      </c>
      <c r="O42" s="88" t="s">
        <v>231</v>
      </c>
      <c r="P42" s="1" t="s">
        <v>219</v>
      </c>
      <c r="Q42" s="1" t="s">
        <v>241</v>
      </c>
      <c r="R42" s="1" t="s">
        <v>233</v>
      </c>
      <c r="S42" s="1">
        <v>140053</v>
      </c>
      <c r="T42" s="1" t="s">
        <v>242</v>
      </c>
      <c r="U42" s="1"/>
      <c r="V42" s="1"/>
      <c r="W42" s="1"/>
      <c r="X42" s="42"/>
      <c r="Y42" s="1"/>
      <c r="Z42" s="1"/>
      <c r="AA42" s="43">
        <v>0</v>
      </c>
      <c r="AB42" s="1"/>
      <c r="AC42" s="1" t="s">
        <v>185</v>
      </c>
      <c r="AD42" s="1"/>
      <c r="AE42" s="1" t="s">
        <v>229</v>
      </c>
      <c r="AF42" s="1" t="s">
        <v>90</v>
      </c>
      <c r="AG42" s="1" t="s">
        <v>186</v>
      </c>
    </row>
    <row r="43" spans="1:33" ht="102" x14ac:dyDescent="0.25">
      <c r="A43" s="5" t="s">
        <v>15</v>
      </c>
      <c r="B43" s="11">
        <v>72121002</v>
      </c>
      <c r="C43" s="13" t="s">
        <v>243</v>
      </c>
      <c r="D43" s="9" t="s">
        <v>96</v>
      </c>
      <c r="E43" s="1" t="s">
        <v>180</v>
      </c>
      <c r="F43" s="1" t="s">
        <v>203</v>
      </c>
      <c r="G43" s="1" t="s">
        <v>73</v>
      </c>
      <c r="H43" s="3">
        <v>295300692</v>
      </c>
      <c r="I43" s="3">
        <f t="shared" si="0"/>
        <v>295300692</v>
      </c>
      <c r="J43" s="1" t="s">
        <v>74</v>
      </c>
      <c r="K43" s="1" t="s">
        <v>75</v>
      </c>
      <c r="L43" s="1" t="s">
        <v>244</v>
      </c>
      <c r="M43" s="5" t="s">
        <v>182</v>
      </c>
      <c r="N43" s="5" t="s">
        <v>245</v>
      </c>
      <c r="O43" s="88" t="s">
        <v>246</v>
      </c>
      <c r="P43" s="1" t="s">
        <v>219</v>
      </c>
      <c r="Q43" s="1" t="s">
        <v>247</v>
      </c>
      <c r="R43" s="1" t="s">
        <v>233</v>
      </c>
      <c r="S43" s="1">
        <v>140053</v>
      </c>
      <c r="T43" s="1" t="s">
        <v>248</v>
      </c>
      <c r="U43" s="1"/>
      <c r="V43" s="1"/>
      <c r="W43" s="1"/>
      <c r="X43" s="42"/>
      <c r="Y43" s="1"/>
      <c r="Z43" s="1"/>
      <c r="AA43" s="43">
        <v>0</v>
      </c>
      <c r="AB43" s="1"/>
      <c r="AC43" s="1" t="s">
        <v>185</v>
      </c>
      <c r="AD43" s="1"/>
      <c r="AE43" s="1" t="s">
        <v>244</v>
      </c>
      <c r="AF43" s="1" t="s">
        <v>90</v>
      </c>
      <c r="AG43" s="1" t="s">
        <v>186</v>
      </c>
    </row>
    <row r="44" spans="1:33" ht="102" x14ac:dyDescent="0.25">
      <c r="A44" s="5" t="s">
        <v>15</v>
      </c>
      <c r="B44" s="1">
        <v>21101500</v>
      </c>
      <c r="C44" s="13" t="s">
        <v>249</v>
      </c>
      <c r="D44" s="9" t="s">
        <v>96</v>
      </c>
      <c r="E44" s="1" t="s">
        <v>180</v>
      </c>
      <c r="F44" s="1" t="s">
        <v>203</v>
      </c>
      <c r="G44" s="1" t="s">
        <v>73</v>
      </c>
      <c r="H44" s="3">
        <v>44295104</v>
      </c>
      <c r="I44" s="3">
        <f t="shared" si="0"/>
        <v>44295104</v>
      </c>
      <c r="J44" s="1" t="s">
        <v>74</v>
      </c>
      <c r="K44" s="1" t="s">
        <v>75</v>
      </c>
      <c r="L44" s="1" t="s">
        <v>244</v>
      </c>
      <c r="M44" s="5" t="s">
        <v>182</v>
      </c>
      <c r="N44" s="5" t="s">
        <v>245</v>
      </c>
      <c r="O44" s="88" t="s">
        <v>246</v>
      </c>
      <c r="P44" s="1" t="s">
        <v>219</v>
      </c>
      <c r="Q44" s="1" t="s">
        <v>250</v>
      </c>
      <c r="R44" s="1" t="s">
        <v>233</v>
      </c>
      <c r="S44" s="1">
        <v>140053</v>
      </c>
      <c r="T44" s="1" t="s">
        <v>251</v>
      </c>
      <c r="U44" s="1"/>
      <c r="V44" s="1"/>
      <c r="W44" s="1"/>
      <c r="X44" s="42"/>
      <c r="Y44" s="1"/>
      <c r="Z44" s="1"/>
      <c r="AA44" s="43">
        <v>0</v>
      </c>
      <c r="AB44" s="1"/>
      <c r="AC44" s="1" t="s">
        <v>185</v>
      </c>
      <c r="AD44" s="1"/>
      <c r="AE44" s="1" t="s">
        <v>244</v>
      </c>
      <c r="AF44" s="1" t="s">
        <v>90</v>
      </c>
      <c r="AG44" s="1" t="s">
        <v>186</v>
      </c>
    </row>
    <row r="45" spans="1:33" ht="63.75" x14ac:dyDescent="0.25">
      <c r="A45" s="5" t="s">
        <v>15</v>
      </c>
      <c r="B45" s="11">
        <v>80140000</v>
      </c>
      <c r="C45" s="13" t="s">
        <v>252</v>
      </c>
      <c r="D45" s="9" t="s">
        <v>102</v>
      </c>
      <c r="E45" s="1" t="s">
        <v>158</v>
      </c>
      <c r="F45" s="1" t="s">
        <v>72</v>
      </c>
      <c r="G45" s="1" t="s">
        <v>73</v>
      </c>
      <c r="H45" s="3">
        <v>165001174</v>
      </c>
      <c r="I45" s="3">
        <f t="shared" si="0"/>
        <v>165001174</v>
      </c>
      <c r="J45" s="1" t="s">
        <v>74</v>
      </c>
      <c r="K45" s="1" t="s">
        <v>75</v>
      </c>
      <c r="L45" s="1" t="s">
        <v>253</v>
      </c>
      <c r="M45" s="5" t="s">
        <v>182</v>
      </c>
      <c r="N45" s="5" t="s">
        <v>254</v>
      </c>
      <c r="O45" s="88" t="s">
        <v>255</v>
      </c>
      <c r="P45" s="1" t="s">
        <v>256</v>
      </c>
      <c r="Q45" s="1" t="s">
        <v>257</v>
      </c>
      <c r="R45" s="1" t="s">
        <v>258</v>
      </c>
      <c r="S45" s="1">
        <v>140056</v>
      </c>
      <c r="T45" s="1" t="s">
        <v>259</v>
      </c>
      <c r="U45" s="1"/>
      <c r="V45" s="1"/>
      <c r="W45" s="1"/>
      <c r="X45" s="42"/>
      <c r="Y45" s="1"/>
      <c r="Z45" s="1"/>
      <c r="AA45" s="43">
        <v>0</v>
      </c>
      <c r="AB45" s="1"/>
      <c r="AC45" s="1" t="s">
        <v>185</v>
      </c>
      <c r="AD45" s="1"/>
      <c r="AE45" s="1" t="s">
        <v>253</v>
      </c>
      <c r="AF45" s="1" t="s">
        <v>90</v>
      </c>
      <c r="AG45" s="1" t="s">
        <v>186</v>
      </c>
    </row>
    <row r="46" spans="1:33" ht="63.75" x14ac:dyDescent="0.25">
      <c r="A46" s="5" t="s">
        <v>15</v>
      </c>
      <c r="B46" s="11">
        <v>23150000</v>
      </c>
      <c r="C46" s="13" t="s">
        <v>260</v>
      </c>
      <c r="D46" s="9" t="s">
        <v>102</v>
      </c>
      <c r="E46" s="1" t="s">
        <v>158</v>
      </c>
      <c r="F46" s="1" t="s">
        <v>203</v>
      </c>
      <c r="G46" s="1" t="s">
        <v>73</v>
      </c>
      <c r="H46" s="3">
        <v>0</v>
      </c>
      <c r="I46" s="3">
        <v>0</v>
      </c>
      <c r="J46" s="1" t="s">
        <v>74</v>
      </c>
      <c r="K46" s="1" t="s">
        <v>75</v>
      </c>
      <c r="L46" s="1" t="s">
        <v>261</v>
      </c>
      <c r="M46" s="5" t="s">
        <v>182</v>
      </c>
      <c r="N46" s="5" t="s">
        <v>254</v>
      </c>
      <c r="O46" s="88" t="s">
        <v>262</v>
      </c>
      <c r="P46" s="1" t="s">
        <v>256</v>
      </c>
      <c r="Q46" s="1" t="s">
        <v>263</v>
      </c>
      <c r="R46" s="1" t="s">
        <v>258</v>
      </c>
      <c r="S46" s="1">
        <v>140056</v>
      </c>
      <c r="T46" s="1" t="s">
        <v>264</v>
      </c>
      <c r="U46" s="1"/>
      <c r="V46" s="1"/>
      <c r="W46" s="1"/>
      <c r="X46" s="42"/>
      <c r="Y46" s="1"/>
      <c r="Z46" s="1"/>
      <c r="AA46" s="43">
        <v>0</v>
      </c>
      <c r="AB46" s="1"/>
      <c r="AC46" s="1" t="s">
        <v>185</v>
      </c>
      <c r="AD46" s="1"/>
      <c r="AE46" s="1" t="s">
        <v>261</v>
      </c>
      <c r="AF46" s="1" t="s">
        <v>90</v>
      </c>
      <c r="AG46" s="1" t="s">
        <v>186</v>
      </c>
    </row>
    <row r="47" spans="1:33" ht="63.75" x14ac:dyDescent="0.25">
      <c r="A47" s="5" t="s">
        <v>15</v>
      </c>
      <c r="B47" s="11">
        <v>860111602</v>
      </c>
      <c r="C47" s="13" t="s">
        <v>265</v>
      </c>
      <c r="D47" s="9" t="s">
        <v>151</v>
      </c>
      <c r="E47" s="1" t="s">
        <v>158</v>
      </c>
      <c r="F47" s="1" t="s">
        <v>266</v>
      </c>
      <c r="G47" s="1" t="s">
        <v>73</v>
      </c>
      <c r="H47" s="3">
        <v>108119687</v>
      </c>
      <c r="I47" s="3">
        <f t="shared" si="0"/>
        <v>108119687</v>
      </c>
      <c r="J47" s="1" t="s">
        <v>74</v>
      </c>
      <c r="K47" s="1" t="s">
        <v>75</v>
      </c>
      <c r="L47" s="1" t="s">
        <v>267</v>
      </c>
      <c r="M47" s="5" t="s">
        <v>182</v>
      </c>
      <c r="N47" s="5" t="s">
        <v>268</v>
      </c>
      <c r="O47" s="88" t="s">
        <v>269</v>
      </c>
      <c r="P47" s="1" t="s">
        <v>256</v>
      </c>
      <c r="Q47" s="1" t="s">
        <v>263</v>
      </c>
      <c r="R47" s="1" t="s">
        <v>258</v>
      </c>
      <c r="S47" s="1">
        <v>140056</v>
      </c>
      <c r="T47" s="1" t="s">
        <v>270</v>
      </c>
      <c r="U47" s="1"/>
      <c r="V47" s="1"/>
      <c r="W47" s="1"/>
      <c r="X47" s="42"/>
      <c r="Y47" s="1"/>
      <c r="Z47" s="1"/>
      <c r="AA47" s="43">
        <v>0</v>
      </c>
      <c r="AB47" s="1"/>
      <c r="AC47" s="1" t="s">
        <v>185</v>
      </c>
      <c r="AD47" s="1"/>
      <c r="AE47" s="1" t="s">
        <v>267</v>
      </c>
      <c r="AF47" s="1" t="s">
        <v>90</v>
      </c>
      <c r="AG47" s="1" t="s">
        <v>186</v>
      </c>
    </row>
    <row r="48" spans="1:33" ht="63.75" x14ac:dyDescent="0.25">
      <c r="A48" s="5" t="s">
        <v>15</v>
      </c>
      <c r="B48" s="11">
        <v>80151600</v>
      </c>
      <c r="C48" s="13" t="s">
        <v>271</v>
      </c>
      <c r="D48" s="9" t="s">
        <v>70</v>
      </c>
      <c r="E48" s="1" t="s">
        <v>272</v>
      </c>
      <c r="F48" s="1" t="s">
        <v>72</v>
      </c>
      <c r="G48" s="1" t="s">
        <v>73</v>
      </c>
      <c r="H48" s="3">
        <v>110000000</v>
      </c>
      <c r="I48" s="3">
        <f t="shared" si="0"/>
        <v>110000000</v>
      </c>
      <c r="J48" s="1" t="s">
        <v>74</v>
      </c>
      <c r="K48" s="1" t="s">
        <v>75</v>
      </c>
      <c r="L48" s="1" t="s">
        <v>273</v>
      </c>
      <c r="M48" s="5" t="s">
        <v>182</v>
      </c>
      <c r="N48" s="5" t="s">
        <v>254</v>
      </c>
      <c r="O48" s="88" t="s">
        <v>274</v>
      </c>
      <c r="P48" s="1" t="s">
        <v>256</v>
      </c>
      <c r="Q48" s="1" t="s">
        <v>271</v>
      </c>
      <c r="R48" s="1" t="s">
        <v>258</v>
      </c>
      <c r="S48" s="1">
        <v>140056</v>
      </c>
      <c r="T48" s="1" t="s">
        <v>275</v>
      </c>
      <c r="U48" s="1"/>
      <c r="V48" s="1"/>
      <c r="W48" s="1"/>
      <c r="X48" s="42"/>
      <c r="Y48" s="1"/>
      <c r="Z48" s="1"/>
      <c r="AA48" s="43">
        <v>0</v>
      </c>
      <c r="AB48" s="1"/>
      <c r="AC48" s="1" t="s">
        <v>185</v>
      </c>
      <c r="AD48" s="1"/>
      <c r="AE48" s="1" t="s">
        <v>273</v>
      </c>
      <c r="AF48" s="1" t="s">
        <v>90</v>
      </c>
      <c r="AG48" s="1" t="s">
        <v>186</v>
      </c>
    </row>
    <row r="49" spans="1:33" ht="63.75" x14ac:dyDescent="0.25">
      <c r="A49" s="5" t="s">
        <v>15</v>
      </c>
      <c r="B49" s="1">
        <v>861116000</v>
      </c>
      <c r="C49" s="1" t="s">
        <v>276</v>
      </c>
      <c r="D49" s="9" t="s">
        <v>138</v>
      </c>
      <c r="E49" s="1" t="s">
        <v>152</v>
      </c>
      <c r="F49" s="1" t="s">
        <v>72</v>
      </c>
      <c r="G49" s="1" t="s">
        <v>73</v>
      </c>
      <c r="H49" s="3">
        <v>60000000</v>
      </c>
      <c r="I49" s="3">
        <f t="shared" si="0"/>
        <v>60000000</v>
      </c>
      <c r="J49" s="1" t="s">
        <v>74</v>
      </c>
      <c r="K49" s="1" t="s">
        <v>75</v>
      </c>
      <c r="L49" s="1" t="s">
        <v>273</v>
      </c>
      <c r="M49" s="5" t="s">
        <v>182</v>
      </c>
      <c r="N49" s="5" t="s">
        <v>254</v>
      </c>
      <c r="O49" s="88" t="s">
        <v>274</v>
      </c>
      <c r="P49" s="1" t="s">
        <v>256</v>
      </c>
      <c r="Q49" s="1" t="s">
        <v>276</v>
      </c>
      <c r="R49" s="1" t="s">
        <v>258</v>
      </c>
      <c r="S49" s="1">
        <v>140056</v>
      </c>
      <c r="T49" s="1" t="s">
        <v>277</v>
      </c>
      <c r="U49" s="1"/>
      <c r="V49" s="1"/>
      <c r="W49" s="1"/>
      <c r="X49" s="42"/>
      <c r="Y49" s="1"/>
      <c r="Z49" s="1"/>
      <c r="AA49" s="43">
        <v>0</v>
      </c>
      <c r="AB49" s="1"/>
      <c r="AC49" s="1" t="s">
        <v>185</v>
      </c>
      <c r="AD49" s="1"/>
      <c r="AE49" s="1" t="s">
        <v>273</v>
      </c>
      <c r="AF49" s="1" t="s">
        <v>90</v>
      </c>
      <c r="AG49" s="1" t="s">
        <v>186</v>
      </c>
    </row>
    <row r="50" spans="1:33" ht="63.75" x14ac:dyDescent="0.25">
      <c r="A50" s="5" t="s">
        <v>15</v>
      </c>
      <c r="B50" s="11">
        <v>77102001</v>
      </c>
      <c r="C50" s="13" t="s">
        <v>278</v>
      </c>
      <c r="D50" s="9" t="s">
        <v>151</v>
      </c>
      <c r="E50" s="1" t="s">
        <v>158</v>
      </c>
      <c r="F50" s="1" t="s">
        <v>203</v>
      </c>
      <c r="G50" s="1" t="s">
        <v>73</v>
      </c>
      <c r="H50" s="3">
        <v>62035348</v>
      </c>
      <c r="I50" s="3">
        <f t="shared" si="0"/>
        <v>62035348</v>
      </c>
      <c r="J50" s="1" t="s">
        <v>74</v>
      </c>
      <c r="K50" s="1" t="s">
        <v>75</v>
      </c>
      <c r="L50" s="1" t="s">
        <v>279</v>
      </c>
      <c r="M50" s="5" t="s">
        <v>182</v>
      </c>
      <c r="N50" s="5" t="s">
        <v>254</v>
      </c>
      <c r="O50" s="88" t="s">
        <v>262</v>
      </c>
      <c r="P50" s="1" t="s">
        <v>256</v>
      </c>
      <c r="Q50" s="1" t="s">
        <v>280</v>
      </c>
      <c r="R50" s="1" t="s">
        <v>258</v>
      </c>
      <c r="S50" s="1">
        <v>140056</v>
      </c>
      <c r="T50" s="1" t="s">
        <v>281</v>
      </c>
      <c r="U50" s="1"/>
      <c r="V50" s="1"/>
      <c r="W50" s="1"/>
      <c r="X50" s="42"/>
      <c r="Y50" s="1"/>
      <c r="Z50" s="1"/>
      <c r="AA50" s="43">
        <v>0</v>
      </c>
      <c r="AB50" s="1"/>
      <c r="AC50" s="1" t="s">
        <v>185</v>
      </c>
      <c r="AD50" s="1"/>
      <c r="AE50" s="1" t="s">
        <v>279</v>
      </c>
      <c r="AF50" s="1" t="s">
        <v>90</v>
      </c>
      <c r="AG50" s="1" t="s">
        <v>186</v>
      </c>
    </row>
    <row r="51" spans="1:33" ht="63.75" x14ac:dyDescent="0.25">
      <c r="A51" s="5" t="s">
        <v>15</v>
      </c>
      <c r="B51" s="11">
        <v>70141800</v>
      </c>
      <c r="C51" s="13" t="s">
        <v>282</v>
      </c>
      <c r="D51" s="9" t="s">
        <v>151</v>
      </c>
      <c r="E51" s="1" t="s">
        <v>158</v>
      </c>
      <c r="F51" s="1" t="s">
        <v>203</v>
      </c>
      <c r="G51" s="1" t="s">
        <v>73</v>
      </c>
      <c r="H51" s="3">
        <v>217852817</v>
      </c>
      <c r="I51" s="3">
        <f t="shared" si="0"/>
        <v>217852817</v>
      </c>
      <c r="J51" s="1" t="s">
        <v>74</v>
      </c>
      <c r="K51" s="1" t="s">
        <v>75</v>
      </c>
      <c r="L51" s="1" t="s">
        <v>283</v>
      </c>
      <c r="M51" s="5" t="s">
        <v>182</v>
      </c>
      <c r="N51" s="5" t="s">
        <v>284</v>
      </c>
      <c r="O51" s="88" t="s">
        <v>285</v>
      </c>
      <c r="P51" s="1" t="s">
        <v>286</v>
      </c>
      <c r="Q51" s="1" t="s">
        <v>287</v>
      </c>
      <c r="R51" s="1" t="s">
        <v>288</v>
      </c>
      <c r="S51" s="1">
        <v>140060</v>
      </c>
      <c r="T51" s="1" t="s">
        <v>289</v>
      </c>
      <c r="U51" s="1"/>
      <c r="V51" s="1"/>
      <c r="W51" s="1"/>
      <c r="X51" s="42"/>
      <c r="Y51" s="1"/>
      <c r="Z51" s="1"/>
      <c r="AA51" s="43">
        <v>0</v>
      </c>
      <c r="AB51" s="1"/>
      <c r="AC51" s="1" t="s">
        <v>185</v>
      </c>
      <c r="AD51" s="1"/>
      <c r="AE51" s="1" t="s">
        <v>283</v>
      </c>
      <c r="AF51" s="1" t="s">
        <v>90</v>
      </c>
      <c r="AG51" s="1" t="s">
        <v>186</v>
      </c>
    </row>
    <row r="52" spans="1:33" ht="63.75" x14ac:dyDescent="0.25">
      <c r="A52" s="5" t="s">
        <v>15</v>
      </c>
      <c r="B52" s="11">
        <v>80101600</v>
      </c>
      <c r="C52" s="13" t="s">
        <v>290</v>
      </c>
      <c r="D52" s="9" t="s">
        <v>151</v>
      </c>
      <c r="E52" s="1" t="s">
        <v>158</v>
      </c>
      <c r="F52" s="1" t="s">
        <v>124</v>
      </c>
      <c r="G52" s="1" t="s">
        <v>73</v>
      </c>
      <c r="H52" s="3">
        <v>303892958</v>
      </c>
      <c r="I52" s="3">
        <f t="shared" si="0"/>
        <v>303892958</v>
      </c>
      <c r="J52" s="1" t="s">
        <v>74</v>
      </c>
      <c r="K52" s="1" t="s">
        <v>75</v>
      </c>
      <c r="L52" s="1" t="s">
        <v>291</v>
      </c>
      <c r="M52" s="5" t="s">
        <v>182</v>
      </c>
      <c r="N52" s="5" t="s">
        <v>292</v>
      </c>
      <c r="O52" s="88" t="s">
        <v>293</v>
      </c>
      <c r="P52" s="1" t="s">
        <v>286</v>
      </c>
      <c r="Q52" s="1" t="s">
        <v>294</v>
      </c>
      <c r="R52" s="1" t="s">
        <v>288</v>
      </c>
      <c r="S52" s="1">
        <v>140060</v>
      </c>
      <c r="T52" s="1" t="s">
        <v>295</v>
      </c>
      <c r="U52" s="1"/>
      <c r="V52" s="1"/>
      <c r="W52" s="1"/>
      <c r="X52" s="42"/>
      <c r="Y52" s="1"/>
      <c r="Z52" s="1"/>
      <c r="AA52" s="43">
        <v>0</v>
      </c>
      <c r="AB52" s="1"/>
      <c r="AC52" s="1" t="s">
        <v>185</v>
      </c>
      <c r="AD52" s="1"/>
      <c r="AE52" s="1" t="s">
        <v>291</v>
      </c>
      <c r="AF52" s="1" t="s">
        <v>90</v>
      </c>
      <c r="AG52" s="1" t="s">
        <v>186</v>
      </c>
    </row>
    <row r="53" spans="1:33" ht="63.75" x14ac:dyDescent="0.25">
      <c r="A53" s="5" t="s">
        <v>15</v>
      </c>
      <c r="B53" s="11">
        <v>72121002</v>
      </c>
      <c r="C53" s="13" t="s">
        <v>296</v>
      </c>
      <c r="D53" s="9" t="s">
        <v>151</v>
      </c>
      <c r="E53" s="1" t="s">
        <v>158</v>
      </c>
      <c r="F53" s="1" t="s">
        <v>203</v>
      </c>
      <c r="G53" s="1" t="s">
        <v>73</v>
      </c>
      <c r="H53" s="3">
        <v>344474883</v>
      </c>
      <c r="I53" s="3">
        <f t="shared" si="0"/>
        <v>344474883</v>
      </c>
      <c r="J53" s="1" t="s">
        <v>74</v>
      </c>
      <c r="K53" s="1" t="s">
        <v>75</v>
      </c>
      <c r="L53" s="1" t="s">
        <v>291</v>
      </c>
      <c r="M53" s="5" t="s">
        <v>182</v>
      </c>
      <c r="N53" s="5" t="s">
        <v>297</v>
      </c>
      <c r="O53" s="88" t="s">
        <v>293</v>
      </c>
      <c r="P53" s="1" t="s">
        <v>286</v>
      </c>
      <c r="Q53" s="1" t="s">
        <v>298</v>
      </c>
      <c r="R53" s="1" t="s">
        <v>288</v>
      </c>
      <c r="S53" s="1">
        <v>140060</v>
      </c>
      <c r="T53" s="1" t="s">
        <v>299</v>
      </c>
      <c r="U53" s="1"/>
      <c r="V53" s="1"/>
      <c r="W53" s="1"/>
      <c r="X53" s="42"/>
      <c r="Y53" s="1"/>
      <c r="Z53" s="1"/>
      <c r="AA53" s="43">
        <v>0</v>
      </c>
      <c r="AB53" s="1"/>
      <c r="AC53" s="1" t="s">
        <v>185</v>
      </c>
      <c r="AD53" s="1"/>
      <c r="AE53" s="1" t="s">
        <v>291</v>
      </c>
      <c r="AF53" s="1" t="s">
        <v>90</v>
      </c>
      <c r="AG53" s="1" t="s">
        <v>186</v>
      </c>
    </row>
    <row r="54" spans="1:33" ht="63.75" x14ac:dyDescent="0.25">
      <c r="A54" s="5" t="s">
        <v>15</v>
      </c>
      <c r="B54" s="11">
        <v>80101600</v>
      </c>
      <c r="C54" s="1" t="s">
        <v>300</v>
      </c>
      <c r="D54" s="9" t="s">
        <v>151</v>
      </c>
      <c r="E54" s="1" t="s">
        <v>158</v>
      </c>
      <c r="F54" s="1" t="s">
        <v>203</v>
      </c>
      <c r="G54" s="1" t="s">
        <v>73</v>
      </c>
      <c r="H54" s="3">
        <v>3500000000</v>
      </c>
      <c r="I54" s="3">
        <f t="shared" si="0"/>
        <v>3500000000</v>
      </c>
      <c r="J54" s="1" t="s">
        <v>74</v>
      </c>
      <c r="K54" s="1" t="s">
        <v>75</v>
      </c>
      <c r="L54" s="1" t="s">
        <v>191</v>
      </c>
      <c r="M54" s="5" t="s">
        <v>182</v>
      </c>
      <c r="N54" s="5" t="s">
        <v>192</v>
      </c>
      <c r="O54" s="88" t="s">
        <v>193</v>
      </c>
      <c r="P54" s="1" t="s">
        <v>286</v>
      </c>
      <c r="Q54" s="1" t="s">
        <v>298</v>
      </c>
      <c r="R54" s="1" t="s">
        <v>288</v>
      </c>
      <c r="S54" s="1">
        <v>140060</v>
      </c>
      <c r="T54" s="1"/>
      <c r="U54" s="1"/>
      <c r="V54" s="1"/>
      <c r="W54" s="1"/>
      <c r="X54" s="42"/>
      <c r="Y54" s="1"/>
      <c r="Z54" s="1"/>
      <c r="AA54" s="43">
        <v>0</v>
      </c>
      <c r="AB54" s="1"/>
      <c r="AC54" s="1" t="s">
        <v>185</v>
      </c>
      <c r="AD54" s="1"/>
      <c r="AE54" s="1" t="s">
        <v>191</v>
      </c>
      <c r="AF54" s="1" t="s">
        <v>90</v>
      </c>
      <c r="AG54" s="1" t="s">
        <v>186</v>
      </c>
    </row>
    <row r="55" spans="1:33" ht="63.75" x14ac:dyDescent="0.25">
      <c r="A55" s="5" t="s">
        <v>15</v>
      </c>
      <c r="B55" s="1">
        <v>70141804</v>
      </c>
      <c r="C55" s="13" t="s">
        <v>301</v>
      </c>
      <c r="D55" s="9" t="s">
        <v>151</v>
      </c>
      <c r="E55" s="1" t="s">
        <v>158</v>
      </c>
      <c r="F55" s="1" t="s">
        <v>203</v>
      </c>
      <c r="G55" s="1" t="s">
        <v>73</v>
      </c>
      <c r="H55" s="3">
        <v>2971504741</v>
      </c>
      <c r="I55" s="3">
        <f t="shared" si="0"/>
        <v>2971504741</v>
      </c>
      <c r="J55" s="1" t="s">
        <v>74</v>
      </c>
      <c r="K55" s="1" t="s">
        <v>75</v>
      </c>
      <c r="L55" s="1" t="s">
        <v>191</v>
      </c>
      <c r="M55" s="5" t="s">
        <v>182</v>
      </c>
      <c r="N55" s="5" t="s">
        <v>302</v>
      </c>
      <c r="O55" s="12" t="str">
        <f>O54</f>
        <v>gloria.bedoya@antioquia.gov</v>
      </c>
      <c r="P55" s="1" t="s">
        <v>286</v>
      </c>
      <c r="Q55" s="1" t="s">
        <v>303</v>
      </c>
      <c r="R55" s="1" t="s">
        <v>304</v>
      </c>
      <c r="S55" s="1">
        <v>140050</v>
      </c>
      <c r="T55" s="1" t="s">
        <v>305</v>
      </c>
      <c r="U55" s="1"/>
      <c r="V55" s="1"/>
      <c r="W55" s="1"/>
      <c r="X55" s="42"/>
      <c r="Y55" s="1"/>
      <c r="Z55" s="1"/>
      <c r="AA55" s="43">
        <v>0</v>
      </c>
      <c r="AB55" s="1"/>
      <c r="AC55" s="1" t="s">
        <v>185</v>
      </c>
      <c r="AD55" s="1"/>
      <c r="AE55" s="1" t="s">
        <v>191</v>
      </c>
      <c r="AF55" s="1" t="s">
        <v>90</v>
      </c>
      <c r="AG55" s="1" t="s">
        <v>186</v>
      </c>
    </row>
    <row r="56" spans="1:33" ht="38.25" x14ac:dyDescent="0.25">
      <c r="A56" s="5" t="s">
        <v>15</v>
      </c>
      <c r="B56" s="11">
        <v>86101502</v>
      </c>
      <c r="C56" s="13" t="s">
        <v>306</v>
      </c>
      <c r="D56" s="9" t="s">
        <v>151</v>
      </c>
      <c r="E56" s="1" t="s">
        <v>158</v>
      </c>
      <c r="F56" s="1" t="s">
        <v>203</v>
      </c>
      <c r="G56" s="1" t="s">
        <v>73</v>
      </c>
      <c r="H56" s="3">
        <v>1645984718</v>
      </c>
      <c r="I56" s="3">
        <f t="shared" si="0"/>
        <v>1645984718</v>
      </c>
      <c r="J56" s="1" t="s">
        <v>74</v>
      </c>
      <c r="K56" s="1" t="s">
        <v>75</v>
      </c>
      <c r="L56" s="1" t="s">
        <v>307</v>
      </c>
      <c r="M56" s="5" t="s">
        <v>182</v>
      </c>
      <c r="N56" s="5" t="s">
        <v>292</v>
      </c>
      <c r="O56" s="88" t="s">
        <v>308</v>
      </c>
      <c r="P56" s="1" t="s">
        <v>286</v>
      </c>
      <c r="Q56" s="1" t="s">
        <v>294</v>
      </c>
      <c r="R56" s="1" t="s">
        <v>304</v>
      </c>
      <c r="S56" s="1">
        <v>140050</v>
      </c>
      <c r="T56" s="1" t="s">
        <v>309</v>
      </c>
      <c r="U56" s="1"/>
      <c r="V56" s="1"/>
      <c r="W56" s="1"/>
      <c r="X56" s="42"/>
      <c r="Y56" s="1"/>
      <c r="Z56" s="1"/>
      <c r="AA56" s="43">
        <v>0</v>
      </c>
      <c r="AB56" s="1"/>
      <c r="AC56" s="1" t="s">
        <v>185</v>
      </c>
      <c r="AD56" s="1"/>
      <c r="AE56" s="1" t="s">
        <v>307</v>
      </c>
      <c r="AF56" s="1" t="s">
        <v>90</v>
      </c>
      <c r="AG56" s="1" t="s">
        <v>186</v>
      </c>
    </row>
    <row r="57" spans="1:33" ht="76.5" x14ac:dyDescent="0.25">
      <c r="A57" s="5" t="s">
        <v>15</v>
      </c>
      <c r="B57" s="11">
        <v>43211500</v>
      </c>
      <c r="C57" s="13" t="s">
        <v>310</v>
      </c>
      <c r="D57" s="9" t="s">
        <v>102</v>
      </c>
      <c r="E57" s="1" t="s">
        <v>158</v>
      </c>
      <c r="F57" s="1" t="s">
        <v>311</v>
      </c>
      <c r="G57" s="1" t="s">
        <v>73</v>
      </c>
      <c r="H57" s="3">
        <v>244823459</v>
      </c>
      <c r="I57" s="3">
        <f t="shared" si="0"/>
        <v>244823459</v>
      </c>
      <c r="J57" s="1" t="s">
        <v>74</v>
      </c>
      <c r="K57" s="1" t="s">
        <v>75</v>
      </c>
      <c r="L57" s="1" t="s">
        <v>312</v>
      </c>
      <c r="M57" s="5" t="s">
        <v>182</v>
      </c>
      <c r="N57" s="5" t="s">
        <v>313</v>
      </c>
      <c r="O57" s="88" t="s">
        <v>314</v>
      </c>
      <c r="P57" s="1" t="s">
        <v>315</v>
      </c>
      <c r="Q57" s="1" t="s">
        <v>316</v>
      </c>
      <c r="R57" s="1" t="s">
        <v>317</v>
      </c>
      <c r="S57" s="1">
        <v>140051</v>
      </c>
      <c r="T57" s="1" t="s">
        <v>318</v>
      </c>
      <c r="U57" s="1"/>
      <c r="V57" s="1"/>
      <c r="W57" s="1"/>
      <c r="X57" s="42"/>
      <c r="Y57" s="1"/>
      <c r="Z57" s="1"/>
      <c r="AA57" s="43">
        <v>0</v>
      </c>
      <c r="AB57" s="1"/>
      <c r="AC57" s="1" t="s">
        <v>185</v>
      </c>
      <c r="AD57" s="1"/>
      <c r="AE57" s="1" t="s">
        <v>312</v>
      </c>
      <c r="AF57" s="1" t="s">
        <v>90</v>
      </c>
      <c r="AG57" s="1" t="s">
        <v>186</v>
      </c>
    </row>
    <row r="58" spans="1:33" ht="76.5" x14ac:dyDescent="0.25">
      <c r="A58" s="5" t="s">
        <v>15</v>
      </c>
      <c r="B58" s="11">
        <v>80111600</v>
      </c>
      <c r="C58" s="13" t="s">
        <v>319</v>
      </c>
      <c r="D58" s="9" t="s">
        <v>102</v>
      </c>
      <c r="E58" s="1" t="s">
        <v>158</v>
      </c>
      <c r="F58" s="1" t="s">
        <v>203</v>
      </c>
      <c r="G58" s="1" t="s">
        <v>73</v>
      </c>
      <c r="H58" s="3">
        <v>170255997</v>
      </c>
      <c r="I58" s="3">
        <v>170255997</v>
      </c>
      <c r="J58" s="1" t="s">
        <v>74</v>
      </c>
      <c r="K58" s="1" t="s">
        <v>75</v>
      </c>
      <c r="L58" s="1" t="s">
        <v>267</v>
      </c>
      <c r="M58" s="5" t="s">
        <v>182</v>
      </c>
      <c r="N58" s="5" t="s">
        <v>183</v>
      </c>
      <c r="O58" s="88" t="s">
        <v>269</v>
      </c>
      <c r="P58" s="1" t="s">
        <v>315</v>
      </c>
      <c r="Q58" s="1" t="s">
        <v>320</v>
      </c>
      <c r="R58" s="1" t="s">
        <v>317</v>
      </c>
      <c r="S58" s="1">
        <v>140051</v>
      </c>
      <c r="T58" s="1" t="s">
        <v>321</v>
      </c>
      <c r="U58" s="1"/>
      <c r="V58" s="1"/>
      <c r="W58" s="1"/>
      <c r="X58" s="42"/>
      <c r="Y58" s="1"/>
      <c r="Z58" s="1"/>
      <c r="AA58" s="43">
        <v>0</v>
      </c>
      <c r="AB58" s="1"/>
      <c r="AC58" s="1" t="s">
        <v>185</v>
      </c>
      <c r="AD58" s="1"/>
      <c r="AE58" s="1" t="s">
        <v>267</v>
      </c>
      <c r="AF58" s="1" t="s">
        <v>90</v>
      </c>
      <c r="AG58" s="1" t="s">
        <v>186</v>
      </c>
    </row>
    <row r="59" spans="1:33" ht="76.5" x14ac:dyDescent="0.25">
      <c r="A59" s="5" t="s">
        <v>15</v>
      </c>
      <c r="B59" s="11">
        <v>860111602</v>
      </c>
      <c r="C59" s="13" t="s">
        <v>322</v>
      </c>
      <c r="D59" s="9" t="s">
        <v>151</v>
      </c>
      <c r="E59" s="1" t="s">
        <v>215</v>
      </c>
      <c r="F59" s="1" t="s">
        <v>72</v>
      </c>
      <c r="G59" s="1" t="s">
        <v>73</v>
      </c>
      <c r="H59" s="3">
        <v>36000000</v>
      </c>
      <c r="I59" s="3">
        <v>36000000</v>
      </c>
      <c r="J59" s="1" t="s">
        <v>74</v>
      </c>
      <c r="K59" s="1" t="s">
        <v>75</v>
      </c>
      <c r="L59" s="1" t="s">
        <v>267</v>
      </c>
      <c r="M59" s="5" t="s">
        <v>182</v>
      </c>
      <c r="N59" s="5" t="s">
        <v>183</v>
      </c>
      <c r="O59" s="88" t="s">
        <v>269</v>
      </c>
      <c r="P59" s="1" t="s">
        <v>315</v>
      </c>
      <c r="Q59" s="1" t="s">
        <v>320</v>
      </c>
      <c r="R59" s="1" t="s">
        <v>317</v>
      </c>
      <c r="S59" s="1">
        <v>140051</v>
      </c>
      <c r="T59" s="1"/>
      <c r="U59" s="1"/>
      <c r="V59" s="1"/>
      <c r="W59" s="1"/>
      <c r="X59" s="42"/>
      <c r="Y59" s="1"/>
      <c r="Z59" s="1"/>
      <c r="AA59" s="43">
        <v>0</v>
      </c>
      <c r="AB59" s="1"/>
      <c r="AC59" s="1" t="s">
        <v>185</v>
      </c>
      <c r="AD59" s="1"/>
      <c r="AE59" s="1" t="s">
        <v>267</v>
      </c>
      <c r="AF59" s="1" t="s">
        <v>90</v>
      </c>
      <c r="AG59" s="1" t="s">
        <v>186</v>
      </c>
    </row>
    <row r="60" spans="1:33" ht="76.5" x14ac:dyDescent="0.25">
      <c r="A60" s="5" t="s">
        <v>15</v>
      </c>
      <c r="B60" s="11">
        <v>860111602</v>
      </c>
      <c r="C60" s="13" t="s">
        <v>323</v>
      </c>
      <c r="D60" s="9" t="s">
        <v>151</v>
      </c>
      <c r="E60" s="1" t="s">
        <v>215</v>
      </c>
      <c r="F60" s="1" t="s">
        <v>72</v>
      </c>
      <c r="G60" s="1" t="s">
        <v>73</v>
      </c>
      <c r="H60" s="3">
        <v>32000000</v>
      </c>
      <c r="I60" s="3">
        <v>32000000</v>
      </c>
      <c r="J60" s="1" t="s">
        <v>74</v>
      </c>
      <c r="K60" s="1" t="s">
        <v>75</v>
      </c>
      <c r="L60" s="1" t="s">
        <v>267</v>
      </c>
      <c r="M60" s="5" t="s">
        <v>182</v>
      </c>
      <c r="N60" s="5" t="s">
        <v>183</v>
      </c>
      <c r="O60" s="88" t="s">
        <v>269</v>
      </c>
      <c r="P60" s="1" t="s">
        <v>315</v>
      </c>
      <c r="Q60" s="1" t="s">
        <v>320</v>
      </c>
      <c r="R60" s="1" t="s">
        <v>317</v>
      </c>
      <c r="S60" s="1">
        <v>140051</v>
      </c>
      <c r="T60" s="1" t="s">
        <v>324</v>
      </c>
      <c r="U60" s="1"/>
      <c r="V60" s="1"/>
      <c r="W60" s="1"/>
      <c r="X60" s="42"/>
      <c r="Y60" s="1"/>
      <c r="Z60" s="1"/>
      <c r="AA60" s="43">
        <v>0</v>
      </c>
      <c r="AB60" s="1"/>
      <c r="AC60" s="1" t="s">
        <v>185</v>
      </c>
      <c r="AD60" s="1"/>
      <c r="AE60" s="1" t="s">
        <v>267</v>
      </c>
      <c r="AF60" s="1" t="s">
        <v>90</v>
      </c>
      <c r="AG60" s="1" t="s">
        <v>186</v>
      </c>
    </row>
    <row r="61" spans="1:33" ht="76.5" x14ac:dyDescent="0.25">
      <c r="A61" s="5" t="s">
        <v>15</v>
      </c>
      <c r="B61" s="11">
        <v>860111602</v>
      </c>
      <c r="C61" s="13" t="s">
        <v>325</v>
      </c>
      <c r="D61" s="9" t="s">
        <v>151</v>
      </c>
      <c r="E61" s="1" t="s">
        <v>215</v>
      </c>
      <c r="F61" s="1" t="s">
        <v>72</v>
      </c>
      <c r="G61" s="1" t="s">
        <v>73</v>
      </c>
      <c r="H61" s="3">
        <v>17538421</v>
      </c>
      <c r="I61" s="3">
        <v>17538421</v>
      </c>
      <c r="J61" s="1" t="s">
        <v>74</v>
      </c>
      <c r="K61" s="1" t="s">
        <v>75</v>
      </c>
      <c r="L61" s="1" t="s">
        <v>267</v>
      </c>
      <c r="M61" s="5" t="s">
        <v>182</v>
      </c>
      <c r="N61" s="5" t="s">
        <v>183</v>
      </c>
      <c r="O61" s="88" t="s">
        <v>269</v>
      </c>
      <c r="P61" s="1" t="s">
        <v>315</v>
      </c>
      <c r="Q61" s="1" t="s">
        <v>320</v>
      </c>
      <c r="R61" s="1" t="s">
        <v>317</v>
      </c>
      <c r="S61" s="1">
        <v>140051</v>
      </c>
      <c r="T61" s="1" t="s">
        <v>326</v>
      </c>
      <c r="U61" s="1"/>
      <c r="V61" s="1"/>
      <c r="W61" s="1"/>
      <c r="X61" s="42"/>
      <c r="Y61" s="1"/>
      <c r="Z61" s="1"/>
      <c r="AA61" s="43">
        <v>0</v>
      </c>
      <c r="AB61" s="1"/>
      <c r="AC61" s="1" t="s">
        <v>185</v>
      </c>
      <c r="AD61" s="1"/>
      <c r="AE61" s="1"/>
      <c r="AF61" s="1" t="s">
        <v>90</v>
      </c>
      <c r="AG61" s="1" t="s">
        <v>186</v>
      </c>
    </row>
    <row r="62" spans="1:33" ht="76.5" x14ac:dyDescent="0.25">
      <c r="A62" s="5" t="s">
        <v>15</v>
      </c>
      <c r="B62" s="11">
        <v>70141700</v>
      </c>
      <c r="C62" s="13" t="s">
        <v>327</v>
      </c>
      <c r="D62" s="9"/>
      <c r="E62" s="1"/>
      <c r="F62" s="1" t="s">
        <v>203</v>
      </c>
      <c r="G62" s="1" t="s">
        <v>73</v>
      </c>
      <c r="H62" s="3">
        <v>22790442000</v>
      </c>
      <c r="I62" s="3">
        <v>22790442000</v>
      </c>
      <c r="J62" s="1" t="s">
        <v>74</v>
      </c>
      <c r="K62" s="1" t="s">
        <v>75</v>
      </c>
      <c r="L62" s="1" t="s">
        <v>328</v>
      </c>
      <c r="M62" s="5" t="s">
        <v>182</v>
      </c>
      <c r="N62" s="5" t="s">
        <v>329</v>
      </c>
      <c r="O62" s="88" t="s">
        <v>330</v>
      </c>
      <c r="P62" s="1" t="s">
        <v>315</v>
      </c>
      <c r="Q62" s="1" t="s">
        <v>331</v>
      </c>
      <c r="R62" s="1" t="s">
        <v>332</v>
      </c>
      <c r="S62" s="1">
        <v>140055</v>
      </c>
      <c r="T62" s="1"/>
      <c r="U62" s="1"/>
      <c r="V62" s="1"/>
      <c r="W62" s="1"/>
      <c r="X62" s="42"/>
      <c r="Y62" s="1"/>
      <c r="Z62" s="1"/>
      <c r="AA62" s="43">
        <v>0</v>
      </c>
      <c r="AB62" s="1"/>
      <c r="AC62" s="1" t="s">
        <v>185</v>
      </c>
      <c r="AD62" s="1"/>
      <c r="AE62" s="1" t="s">
        <v>328</v>
      </c>
      <c r="AF62" s="1" t="s">
        <v>90</v>
      </c>
      <c r="AG62" s="1" t="s">
        <v>186</v>
      </c>
    </row>
    <row r="63" spans="1:33" ht="76.5" x14ac:dyDescent="0.25">
      <c r="A63" s="5" t="s">
        <v>15</v>
      </c>
      <c r="B63" s="1">
        <v>80111600</v>
      </c>
      <c r="C63" s="9" t="s">
        <v>333</v>
      </c>
      <c r="D63" s="9" t="s">
        <v>102</v>
      </c>
      <c r="E63" s="1" t="s">
        <v>158</v>
      </c>
      <c r="F63" s="1" t="s">
        <v>203</v>
      </c>
      <c r="G63" s="1" t="s">
        <v>73</v>
      </c>
      <c r="H63" s="3">
        <v>4046300000</v>
      </c>
      <c r="I63" s="3">
        <v>4046300000</v>
      </c>
      <c r="J63" s="1" t="s">
        <v>74</v>
      </c>
      <c r="K63" s="1" t="s">
        <v>75</v>
      </c>
      <c r="L63" s="1" t="s">
        <v>334</v>
      </c>
      <c r="M63" s="5" t="s">
        <v>182</v>
      </c>
      <c r="N63" s="5" t="s">
        <v>329</v>
      </c>
      <c r="O63" s="88" t="s">
        <v>330</v>
      </c>
      <c r="P63" s="1" t="s">
        <v>315</v>
      </c>
      <c r="Q63" s="1" t="s">
        <v>320</v>
      </c>
      <c r="R63" s="1" t="s">
        <v>317</v>
      </c>
      <c r="S63" s="1">
        <v>140051</v>
      </c>
      <c r="T63" s="9" t="s">
        <v>333</v>
      </c>
      <c r="U63" s="1"/>
      <c r="V63" s="1"/>
      <c r="W63" s="1"/>
      <c r="X63" s="42"/>
      <c r="Y63" s="1"/>
      <c r="Z63" s="1"/>
      <c r="AA63" s="43">
        <v>0</v>
      </c>
      <c r="AB63" s="1"/>
      <c r="AC63" s="1" t="s">
        <v>185</v>
      </c>
      <c r="AD63" s="1"/>
      <c r="AE63" s="1" t="s">
        <v>328</v>
      </c>
      <c r="AF63" s="1"/>
      <c r="AG63" s="1"/>
    </row>
    <row r="64" spans="1:33" ht="76.5" x14ac:dyDescent="0.25">
      <c r="A64" s="5" t="s">
        <v>15</v>
      </c>
      <c r="B64" s="1">
        <v>80111600</v>
      </c>
      <c r="C64" s="9" t="s">
        <v>333</v>
      </c>
      <c r="D64" s="9" t="s">
        <v>102</v>
      </c>
      <c r="E64" s="1" t="s">
        <v>158</v>
      </c>
      <c r="F64" s="1" t="s">
        <v>203</v>
      </c>
      <c r="G64" s="1" t="s">
        <v>73</v>
      </c>
      <c r="H64" s="1">
        <v>1894700000</v>
      </c>
      <c r="I64" s="1">
        <v>1894700000</v>
      </c>
      <c r="J64" s="1" t="s">
        <v>74</v>
      </c>
      <c r="K64" s="1" t="s">
        <v>75</v>
      </c>
      <c r="L64" s="1" t="s">
        <v>334</v>
      </c>
      <c r="M64" s="5" t="s">
        <v>182</v>
      </c>
      <c r="N64" s="5" t="s">
        <v>329</v>
      </c>
      <c r="O64" s="88" t="s">
        <v>330</v>
      </c>
      <c r="P64" s="1" t="s">
        <v>315</v>
      </c>
      <c r="Q64" s="1" t="s">
        <v>320</v>
      </c>
      <c r="R64" s="1" t="s">
        <v>317</v>
      </c>
      <c r="S64" s="1">
        <v>140051</v>
      </c>
      <c r="T64" s="9" t="s">
        <v>333</v>
      </c>
      <c r="U64" s="1"/>
      <c r="V64" s="1"/>
      <c r="W64" s="1"/>
      <c r="X64" s="42"/>
      <c r="Y64" s="1"/>
      <c r="Z64" s="1"/>
      <c r="AA64" s="43">
        <v>0</v>
      </c>
      <c r="AB64" s="1"/>
      <c r="AC64" s="1" t="s">
        <v>185</v>
      </c>
      <c r="AD64" s="1"/>
      <c r="AE64" s="1" t="s">
        <v>328</v>
      </c>
      <c r="AF64" s="1" t="s">
        <v>90</v>
      </c>
      <c r="AG64" s="1" t="s">
        <v>186</v>
      </c>
    </row>
    <row r="65" spans="1:33" ht="102" x14ac:dyDescent="0.25">
      <c r="A65" s="8" t="s">
        <v>16</v>
      </c>
      <c r="B65" s="1">
        <v>80111707</v>
      </c>
      <c r="C65" s="1" t="s">
        <v>335</v>
      </c>
      <c r="D65" s="9" t="s">
        <v>151</v>
      </c>
      <c r="E65" s="1" t="s">
        <v>152</v>
      </c>
      <c r="F65" s="1" t="s">
        <v>311</v>
      </c>
      <c r="G65" s="1" t="s">
        <v>336</v>
      </c>
      <c r="H65" s="2">
        <v>1000000000</v>
      </c>
      <c r="I65" s="2">
        <v>1000000000</v>
      </c>
      <c r="J65" s="1" t="s">
        <v>74</v>
      </c>
      <c r="K65" s="1" t="s">
        <v>75</v>
      </c>
      <c r="L65" s="1" t="s">
        <v>337</v>
      </c>
      <c r="M65" s="1" t="s">
        <v>338</v>
      </c>
      <c r="N65" s="8" t="s">
        <v>339</v>
      </c>
      <c r="O65" s="12" t="s">
        <v>340</v>
      </c>
      <c r="P65" s="1" t="s">
        <v>341</v>
      </c>
      <c r="Q65" s="1" t="s">
        <v>342</v>
      </c>
      <c r="R65" s="1" t="s">
        <v>343</v>
      </c>
      <c r="S65" s="10" t="s">
        <v>344</v>
      </c>
      <c r="T65" s="1" t="s">
        <v>345</v>
      </c>
      <c r="U65" s="1" t="s">
        <v>346</v>
      </c>
      <c r="V65" s="1"/>
      <c r="W65" s="1">
        <v>15951</v>
      </c>
      <c r="X65" s="42"/>
      <c r="Y65" s="1"/>
      <c r="Z65" s="1"/>
      <c r="AA65" s="43">
        <f t="shared" ref="AA65:AA96" si="1">+IF(AND(W65="",X65="",Y65="",Z65=""),"",IF(AND(W65&lt;&gt;"",X65="",Y65="",Z65=""),0%,IF(AND(W65&lt;&gt;"",X65&lt;&gt;"",Y65="",Z65=""),33%,IF(AND(W65&lt;&gt;"",X65&lt;&gt;"",Y65&lt;&gt;"",Z65=""),66%,IF(AND(W65&lt;&gt;"",X65&lt;&gt;"",Y65&lt;&gt;"",Z65&lt;&gt;""),100%,"Información incompleta")))))</f>
        <v>0</v>
      </c>
      <c r="AB65" s="1"/>
      <c r="AC65" s="1"/>
      <c r="AD65" s="1"/>
      <c r="AE65" s="1" t="s">
        <v>337</v>
      </c>
      <c r="AF65" s="1" t="s">
        <v>90</v>
      </c>
      <c r="AG65" s="1" t="s">
        <v>347</v>
      </c>
    </row>
    <row r="66" spans="1:33" ht="76.5" x14ac:dyDescent="0.25">
      <c r="A66" s="8" t="s">
        <v>16</v>
      </c>
      <c r="B66" s="1">
        <v>80111620</v>
      </c>
      <c r="C66" s="1" t="s">
        <v>348</v>
      </c>
      <c r="D66" s="9" t="s">
        <v>151</v>
      </c>
      <c r="E66" s="1" t="s">
        <v>152</v>
      </c>
      <c r="F66" s="1" t="s">
        <v>72</v>
      </c>
      <c r="G66" s="1" t="s">
        <v>336</v>
      </c>
      <c r="H66" s="2">
        <v>21000000000</v>
      </c>
      <c r="I66" s="2">
        <v>21000000000</v>
      </c>
      <c r="J66" s="1" t="s">
        <v>74</v>
      </c>
      <c r="K66" s="1" t="s">
        <v>75</v>
      </c>
      <c r="L66" s="1" t="s">
        <v>337</v>
      </c>
      <c r="M66" s="1" t="s">
        <v>338</v>
      </c>
      <c r="N66" s="8" t="s">
        <v>339</v>
      </c>
      <c r="O66" s="12" t="s">
        <v>340</v>
      </c>
      <c r="P66" s="1" t="s">
        <v>341</v>
      </c>
      <c r="Q66" s="1" t="s">
        <v>342</v>
      </c>
      <c r="R66" s="1" t="s">
        <v>349</v>
      </c>
      <c r="S66" s="10" t="s">
        <v>350</v>
      </c>
      <c r="T66" s="1" t="s">
        <v>351</v>
      </c>
      <c r="U66" s="1" t="s">
        <v>352</v>
      </c>
      <c r="V66" s="1"/>
      <c r="W66" s="1">
        <v>15952</v>
      </c>
      <c r="X66" s="42"/>
      <c r="Y66" s="1"/>
      <c r="Z66" s="1"/>
      <c r="AA66" s="43">
        <f t="shared" si="1"/>
        <v>0</v>
      </c>
      <c r="AB66" s="1"/>
      <c r="AC66" s="1"/>
      <c r="AD66" s="1"/>
      <c r="AE66" s="1" t="s">
        <v>337</v>
      </c>
      <c r="AF66" s="1" t="s">
        <v>90</v>
      </c>
      <c r="AG66" s="1" t="s">
        <v>347</v>
      </c>
    </row>
    <row r="67" spans="1:33" ht="63.75" x14ac:dyDescent="0.25">
      <c r="A67" s="8" t="s">
        <v>16</v>
      </c>
      <c r="B67" s="1">
        <v>80111504</v>
      </c>
      <c r="C67" s="1" t="s">
        <v>353</v>
      </c>
      <c r="D67" s="9" t="s">
        <v>151</v>
      </c>
      <c r="E67" s="1" t="s">
        <v>354</v>
      </c>
      <c r="F67" s="1" t="s">
        <v>124</v>
      </c>
      <c r="G67" s="1" t="s">
        <v>355</v>
      </c>
      <c r="H67" s="2">
        <v>105124720</v>
      </c>
      <c r="I67" s="2">
        <v>105124720</v>
      </c>
      <c r="J67" s="1" t="s">
        <v>74</v>
      </c>
      <c r="K67" s="1" t="s">
        <v>75</v>
      </c>
      <c r="L67" s="1" t="s">
        <v>337</v>
      </c>
      <c r="M67" s="1" t="s">
        <v>338</v>
      </c>
      <c r="N67" s="8" t="s">
        <v>339</v>
      </c>
      <c r="O67" s="12" t="s">
        <v>340</v>
      </c>
      <c r="P67" s="1" t="s">
        <v>356</v>
      </c>
      <c r="Q67" s="1" t="s">
        <v>357</v>
      </c>
      <c r="R67" s="1" t="s">
        <v>358</v>
      </c>
      <c r="S67" s="10" t="s">
        <v>359</v>
      </c>
      <c r="T67" s="1" t="s">
        <v>360</v>
      </c>
      <c r="U67" s="1" t="s">
        <v>361</v>
      </c>
      <c r="V67" s="1"/>
      <c r="W67" s="1">
        <v>16026</v>
      </c>
      <c r="X67" s="42"/>
      <c r="Y67" s="1"/>
      <c r="Z67" s="1"/>
      <c r="AA67" s="43">
        <f t="shared" si="1"/>
        <v>0</v>
      </c>
      <c r="AB67" s="1"/>
      <c r="AC67" s="1"/>
      <c r="AD67" s="1"/>
      <c r="AE67" s="1" t="s">
        <v>362</v>
      </c>
      <c r="AF67" s="1" t="s">
        <v>90</v>
      </c>
      <c r="AG67" s="1" t="s">
        <v>347</v>
      </c>
    </row>
    <row r="68" spans="1:33" ht="63.75" x14ac:dyDescent="0.25">
      <c r="A68" s="8" t="s">
        <v>16</v>
      </c>
      <c r="B68" s="1">
        <v>80111504</v>
      </c>
      <c r="C68" s="1" t="s">
        <v>363</v>
      </c>
      <c r="D68" s="9" t="s">
        <v>151</v>
      </c>
      <c r="E68" s="1" t="s">
        <v>354</v>
      </c>
      <c r="F68" s="1" t="s">
        <v>103</v>
      </c>
      <c r="G68" s="1" t="s">
        <v>355</v>
      </c>
      <c r="H68" s="2">
        <v>5532880</v>
      </c>
      <c r="I68" s="2">
        <v>5532880</v>
      </c>
      <c r="J68" s="1" t="s">
        <v>74</v>
      </c>
      <c r="K68" s="1" t="s">
        <v>75</v>
      </c>
      <c r="L68" s="1" t="s">
        <v>337</v>
      </c>
      <c r="M68" s="1" t="s">
        <v>338</v>
      </c>
      <c r="N68" s="8" t="s">
        <v>339</v>
      </c>
      <c r="O68" s="12" t="s">
        <v>340</v>
      </c>
      <c r="P68" s="1" t="s">
        <v>356</v>
      </c>
      <c r="Q68" s="1" t="s">
        <v>357</v>
      </c>
      <c r="R68" s="1" t="s">
        <v>358</v>
      </c>
      <c r="S68" s="10" t="s">
        <v>359</v>
      </c>
      <c r="T68" s="1" t="s">
        <v>360</v>
      </c>
      <c r="U68" s="1" t="s">
        <v>361</v>
      </c>
      <c r="V68" s="1"/>
      <c r="W68" s="1">
        <v>16027</v>
      </c>
      <c r="X68" s="42"/>
      <c r="Y68" s="1"/>
      <c r="Z68" s="1"/>
      <c r="AA68" s="43">
        <f t="shared" si="1"/>
        <v>0</v>
      </c>
      <c r="AB68" s="1"/>
      <c r="AC68" s="1"/>
      <c r="AD68" s="1"/>
      <c r="AE68" s="1" t="s">
        <v>362</v>
      </c>
      <c r="AF68" s="1" t="s">
        <v>90</v>
      </c>
      <c r="AG68" s="1" t="s">
        <v>347</v>
      </c>
    </row>
    <row r="69" spans="1:33" ht="76.5" x14ac:dyDescent="0.25">
      <c r="A69" s="8" t="s">
        <v>16</v>
      </c>
      <c r="B69" s="1">
        <v>90121502</v>
      </c>
      <c r="C69" s="1" t="s">
        <v>364</v>
      </c>
      <c r="D69" s="9" t="s">
        <v>96</v>
      </c>
      <c r="E69" s="1" t="s">
        <v>158</v>
      </c>
      <c r="F69" s="1" t="s">
        <v>103</v>
      </c>
      <c r="G69" s="1" t="s">
        <v>355</v>
      </c>
      <c r="H69" s="2">
        <v>100000000</v>
      </c>
      <c r="I69" s="2">
        <v>100000000</v>
      </c>
      <c r="J69" s="1" t="s">
        <v>74</v>
      </c>
      <c r="K69" s="1" t="s">
        <v>75</v>
      </c>
      <c r="L69" s="1" t="s">
        <v>337</v>
      </c>
      <c r="M69" s="1" t="s">
        <v>338</v>
      </c>
      <c r="N69" s="8" t="s">
        <v>339</v>
      </c>
      <c r="O69" s="12" t="s">
        <v>340</v>
      </c>
      <c r="P69" s="1" t="s">
        <v>341</v>
      </c>
      <c r="Q69" s="1" t="s">
        <v>342</v>
      </c>
      <c r="R69" s="1" t="s">
        <v>349</v>
      </c>
      <c r="S69" s="1" t="s">
        <v>350</v>
      </c>
      <c r="T69" s="1" t="s">
        <v>365</v>
      </c>
      <c r="U69" s="14" t="s">
        <v>352</v>
      </c>
      <c r="V69" s="1"/>
      <c r="W69" s="1">
        <v>16152</v>
      </c>
      <c r="X69" s="42"/>
      <c r="Y69" s="1"/>
      <c r="Z69" s="1"/>
      <c r="AA69" s="43">
        <f t="shared" si="1"/>
        <v>0</v>
      </c>
      <c r="AB69" s="1"/>
      <c r="AC69" s="1"/>
      <c r="AD69" s="1"/>
      <c r="AE69" s="1" t="s">
        <v>337</v>
      </c>
      <c r="AF69" s="1" t="s">
        <v>90</v>
      </c>
      <c r="AG69" s="1" t="s">
        <v>347</v>
      </c>
    </row>
    <row r="70" spans="1:33" ht="76.5" x14ac:dyDescent="0.25">
      <c r="A70" s="8" t="s">
        <v>16</v>
      </c>
      <c r="B70" s="1">
        <v>90121502</v>
      </c>
      <c r="C70" s="1" t="s">
        <v>366</v>
      </c>
      <c r="D70" s="9" t="s">
        <v>96</v>
      </c>
      <c r="E70" s="1" t="s">
        <v>158</v>
      </c>
      <c r="F70" s="1" t="s">
        <v>103</v>
      </c>
      <c r="G70" s="1" t="s">
        <v>336</v>
      </c>
      <c r="H70" s="2">
        <v>50000000</v>
      </c>
      <c r="I70" s="2">
        <v>50000000</v>
      </c>
      <c r="J70" s="1" t="s">
        <v>74</v>
      </c>
      <c r="K70" s="1" t="s">
        <v>75</v>
      </c>
      <c r="L70" s="1" t="s">
        <v>337</v>
      </c>
      <c r="M70" s="1" t="s">
        <v>338</v>
      </c>
      <c r="N70" s="8" t="s">
        <v>339</v>
      </c>
      <c r="O70" s="12" t="s">
        <v>340</v>
      </c>
      <c r="P70" s="1" t="s">
        <v>341</v>
      </c>
      <c r="Q70" s="1" t="s">
        <v>342</v>
      </c>
      <c r="R70" s="1" t="s">
        <v>349</v>
      </c>
      <c r="S70" s="1" t="s">
        <v>350</v>
      </c>
      <c r="T70" s="1" t="s">
        <v>365</v>
      </c>
      <c r="U70" s="14" t="s">
        <v>352</v>
      </c>
      <c r="V70" s="1"/>
      <c r="W70" s="1">
        <v>16153</v>
      </c>
      <c r="X70" s="42"/>
      <c r="Y70" s="1"/>
      <c r="Z70" s="1"/>
      <c r="AA70" s="43">
        <f t="shared" si="1"/>
        <v>0</v>
      </c>
      <c r="AB70" s="1"/>
      <c r="AC70" s="1"/>
      <c r="AD70" s="1"/>
      <c r="AE70" s="1" t="s">
        <v>337</v>
      </c>
      <c r="AF70" s="1" t="s">
        <v>90</v>
      </c>
      <c r="AG70" s="1" t="s">
        <v>347</v>
      </c>
    </row>
    <row r="71" spans="1:33" ht="76.5" x14ac:dyDescent="0.25">
      <c r="A71" s="8" t="s">
        <v>16</v>
      </c>
      <c r="B71" s="1">
        <v>43222612</v>
      </c>
      <c r="C71" s="1" t="s">
        <v>367</v>
      </c>
      <c r="D71" s="9" t="s">
        <v>96</v>
      </c>
      <c r="E71" s="1" t="s">
        <v>368</v>
      </c>
      <c r="F71" s="1" t="s">
        <v>203</v>
      </c>
      <c r="G71" s="1" t="s">
        <v>336</v>
      </c>
      <c r="H71" s="2">
        <v>3136323311</v>
      </c>
      <c r="I71" s="2">
        <v>3136323311</v>
      </c>
      <c r="J71" s="1" t="s">
        <v>74</v>
      </c>
      <c r="K71" s="1" t="s">
        <v>75</v>
      </c>
      <c r="L71" s="1" t="s">
        <v>369</v>
      </c>
      <c r="M71" s="1" t="s">
        <v>370</v>
      </c>
      <c r="N71" s="8" t="s">
        <v>371</v>
      </c>
      <c r="O71" s="88" t="s">
        <v>372</v>
      </c>
      <c r="P71" s="1" t="s">
        <v>373</v>
      </c>
      <c r="Q71" s="1" t="s">
        <v>374</v>
      </c>
      <c r="R71" s="1" t="s">
        <v>375</v>
      </c>
      <c r="S71" s="10" t="s">
        <v>376</v>
      </c>
      <c r="T71" s="1" t="s">
        <v>377</v>
      </c>
      <c r="U71" s="1" t="s">
        <v>378</v>
      </c>
      <c r="V71" s="1"/>
      <c r="W71" s="1">
        <v>16156</v>
      </c>
      <c r="X71" s="42"/>
      <c r="Y71" s="1"/>
      <c r="Z71" s="1"/>
      <c r="AA71" s="43">
        <f t="shared" si="1"/>
        <v>0</v>
      </c>
      <c r="AB71" s="1"/>
      <c r="AC71" s="1"/>
      <c r="AD71" s="1"/>
      <c r="AE71" s="1" t="s">
        <v>379</v>
      </c>
      <c r="AF71" s="1" t="s">
        <v>90</v>
      </c>
      <c r="AG71" s="1" t="s">
        <v>347</v>
      </c>
    </row>
    <row r="72" spans="1:33" ht="76.5" x14ac:dyDescent="0.25">
      <c r="A72" s="8" t="s">
        <v>16</v>
      </c>
      <c r="B72" s="1">
        <v>80111620</v>
      </c>
      <c r="C72" s="1" t="s">
        <v>380</v>
      </c>
      <c r="D72" s="9" t="s">
        <v>96</v>
      </c>
      <c r="E72" s="1" t="s">
        <v>381</v>
      </c>
      <c r="F72" s="1" t="s">
        <v>72</v>
      </c>
      <c r="G72" s="1" t="s">
        <v>336</v>
      </c>
      <c r="H72" s="2">
        <v>8364703698</v>
      </c>
      <c r="I72" s="2">
        <v>8364703698</v>
      </c>
      <c r="J72" s="1" t="s">
        <v>74</v>
      </c>
      <c r="K72" s="1" t="s">
        <v>75</v>
      </c>
      <c r="L72" s="1" t="s">
        <v>337</v>
      </c>
      <c r="M72" s="1" t="s">
        <v>338</v>
      </c>
      <c r="N72" s="8" t="s">
        <v>339</v>
      </c>
      <c r="O72" s="12" t="s">
        <v>340</v>
      </c>
      <c r="P72" s="1" t="s">
        <v>341</v>
      </c>
      <c r="Q72" s="1" t="s">
        <v>382</v>
      </c>
      <c r="R72" s="1" t="s">
        <v>349</v>
      </c>
      <c r="S72" s="10" t="s">
        <v>350</v>
      </c>
      <c r="T72" s="1" t="s">
        <v>351</v>
      </c>
      <c r="U72" s="14" t="s">
        <v>352</v>
      </c>
      <c r="V72" s="1"/>
      <c r="W72" s="1" t="s">
        <v>383</v>
      </c>
      <c r="X72" s="42"/>
      <c r="Y72" s="1"/>
      <c r="Z72" s="1"/>
      <c r="AA72" s="43">
        <f t="shared" si="1"/>
        <v>0</v>
      </c>
      <c r="AB72" s="1"/>
      <c r="AC72" s="1"/>
      <c r="AD72" s="1"/>
      <c r="AE72" s="1" t="s">
        <v>337</v>
      </c>
      <c r="AF72" s="1" t="s">
        <v>90</v>
      </c>
      <c r="AG72" s="1" t="s">
        <v>347</v>
      </c>
    </row>
    <row r="73" spans="1:33" ht="51" x14ac:dyDescent="0.25">
      <c r="A73" s="8" t="s">
        <v>16</v>
      </c>
      <c r="B73" s="1">
        <v>86121502</v>
      </c>
      <c r="C73" s="1" t="s">
        <v>384</v>
      </c>
      <c r="D73" s="9" t="s">
        <v>96</v>
      </c>
      <c r="E73" s="1" t="s">
        <v>158</v>
      </c>
      <c r="F73" s="1" t="s">
        <v>124</v>
      </c>
      <c r="G73" s="1" t="s">
        <v>336</v>
      </c>
      <c r="H73" s="2">
        <v>11648081491</v>
      </c>
      <c r="I73" s="2">
        <v>11648081491</v>
      </c>
      <c r="J73" s="1" t="s">
        <v>74</v>
      </c>
      <c r="K73" s="1" t="s">
        <v>75</v>
      </c>
      <c r="L73" s="1" t="s">
        <v>385</v>
      </c>
      <c r="M73" s="1" t="s">
        <v>386</v>
      </c>
      <c r="N73" s="8" t="s">
        <v>387</v>
      </c>
      <c r="O73" s="12" t="s">
        <v>388</v>
      </c>
      <c r="P73" s="1" t="s">
        <v>341</v>
      </c>
      <c r="Q73" s="1" t="s">
        <v>342</v>
      </c>
      <c r="R73" s="1" t="s">
        <v>389</v>
      </c>
      <c r="S73" s="1" t="s">
        <v>390</v>
      </c>
      <c r="T73" s="1" t="s">
        <v>391</v>
      </c>
      <c r="U73" s="1" t="s">
        <v>392</v>
      </c>
      <c r="V73" s="1"/>
      <c r="W73" s="1" t="s">
        <v>393</v>
      </c>
      <c r="X73" s="42"/>
      <c r="Y73" s="1"/>
      <c r="Z73" s="1"/>
      <c r="AA73" s="43">
        <f t="shared" si="1"/>
        <v>0</v>
      </c>
      <c r="AB73" s="1"/>
      <c r="AC73" s="1"/>
      <c r="AD73" s="1"/>
      <c r="AE73" s="1" t="s">
        <v>385</v>
      </c>
      <c r="AF73" s="1" t="s">
        <v>90</v>
      </c>
      <c r="AG73" s="1" t="s">
        <v>347</v>
      </c>
    </row>
    <row r="74" spans="1:33" ht="51" x14ac:dyDescent="0.25">
      <c r="A74" s="8" t="s">
        <v>16</v>
      </c>
      <c r="B74" s="1">
        <v>86121502</v>
      </c>
      <c r="C74" s="1" t="s">
        <v>394</v>
      </c>
      <c r="D74" s="9" t="s">
        <v>96</v>
      </c>
      <c r="E74" s="1" t="s">
        <v>158</v>
      </c>
      <c r="F74" s="1" t="s">
        <v>124</v>
      </c>
      <c r="G74" s="1" t="s">
        <v>336</v>
      </c>
      <c r="H74" s="2">
        <v>1664980762</v>
      </c>
      <c r="I74" s="2">
        <v>1664980762</v>
      </c>
      <c r="J74" s="1" t="s">
        <v>74</v>
      </c>
      <c r="K74" s="1" t="s">
        <v>75</v>
      </c>
      <c r="L74" s="1" t="s">
        <v>385</v>
      </c>
      <c r="M74" s="1" t="s">
        <v>386</v>
      </c>
      <c r="N74" s="8" t="s">
        <v>387</v>
      </c>
      <c r="O74" s="12" t="s">
        <v>388</v>
      </c>
      <c r="P74" s="1" t="s">
        <v>341</v>
      </c>
      <c r="Q74" s="1" t="s">
        <v>342</v>
      </c>
      <c r="R74" s="1" t="s">
        <v>389</v>
      </c>
      <c r="S74" s="1" t="s">
        <v>390</v>
      </c>
      <c r="T74" s="1" t="s">
        <v>391</v>
      </c>
      <c r="U74" s="1" t="s">
        <v>392</v>
      </c>
      <c r="V74" s="1"/>
      <c r="W74" s="1" t="s">
        <v>395</v>
      </c>
      <c r="X74" s="42"/>
      <c r="Y74" s="1"/>
      <c r="Z74" s="1"/>
      <c r="AA74" s="43">
        <f t="shared" si="1"/>
        <v>0</v>
      </c>
      <c r="AB74" s="1"/>
      <c r="AC74" s="1"/>
      <c r="AD74" s="1"/>
      <c r="AE74" s="1" t="s">
        <v>385</v>
      </c>
      <c r="AF74" s="1" t="s">
        <v>90</v>
      </c>
      <c r="AG74" s="1" t="s">
        <v>347</v>
      </c>
    </row>
    <row r="75" spans="1:33" ht="51" x14ac:dyDescent="0.25">
      <c r="A75" s="8" t="s">
        <v>16</v>
      </c>
      <c r="B75" s="1">
        <v>86121502</v>
      </c>
      <c r="C75" s="1" t="s">
        <v>396</v>
      </c>
      <c r="D75" s="9" t="s">
        <v>96</v>
      </c>
      <c r="E75" s="1" t="s">
        <v>158</v>
      </c>
      <c r="F75" s="1" t="s">
        <v>124</v>
      </c>
      <c r="G75" s="1" t="s">
        <v>336</v>
      </c>
      <c r="H75" s="2">
        <v>1253152562</v>
      </c>
      <c r="I75" s="2">
        <v>1253152562</v>
      </c>
      <c r="J75" s="1" t="s">
        <v>74</v>
      </c>
      <c r="K75" s="1" t="s">
        <v>75</v>
      </c>
      <c r="L75" s="1" t="s">
        <v>385</v>
      </c>
      <c r="M75" s="1" t="s">
        <v>386</v>
      </c>
      <c r="N75" s="8" t="s">
        <v>387</v>
      </c>
      <c r="O75" s="12" t="s">
        <v>388</v>
      </c>
      <c r="P75" s="1" t="s">
        <v>341</v>
      </c>
      <c r="Q75" s="1" t="s">
        <v>342</v>
      </c>
      <c r="R75" s="1" t="s">
        <v>389</v>
      </c>
      <c r="S75" s="1" t="s">
        <v>390</v>
      </c>
      <c r="T75" s="1" t="s">
        <v>391</v>
      </c>
      <c r="U75" s="1" t="s">
        <v>392</v>
      </c>
      <c r="V75" s="1"/>
      <c r="W75" s="1">
        <v>16213</v>
      </c>
      <c r="X75" s="42"/>
      <c r="Y75" s="1"/>
      <c r="Z75" s="1"/>
      <c r="AA75" s="43">
        <f t="shared" si="1"/>
        <v>0</v>
      </c>
      <c r="AB75" s="1"/>
      <c r="AC75" s="1"/>
      <c r="AD75" s="1"/>
      <c r="AE75" s="1" t="s">
        <v>385</v>
      </c>
      <c r="AF75" s="1" t="s">
        <v>90</v>
      </c>
      <c r="AG75" s="1" t="s">
        <v>347</v>
      </c>
    </row>
    <row r="76" spans="1:33" ht="51" x14ac:dyDescent="0.25">
      <c r="A76" s="8" t="s">
        <v>16</v>
      </c>
      <c r="B76" s="1">
        <v>86121502</v>
      </c>
      <c r="C76" s="1" t="s">
        <v>397</v>
      </c>
      <c r="D76" s="9" t="s">
        <v>96</v>
      </c>
      <c r="E76" s="1" t="s">
        <v>158</v>
      </c>
      <c r="F76" s="1" t="s">
        <v>124</v>
      </c>
      <c r="G76" s="1" t="s">
        <v>336</v>
      </c>
      <c r="H76" s="2">
        <v>8001954203</v>
      </c>
      <c r="I76" s="2">
        <v>8001954203</v>
      </c>
      <c r="J76" s="1" t="s">
        <v>74</v>
      </c>
      <c r="K76" s="1" t="s">
        <v>75</v>
      </c>
      <c r="L76" s="1" t="s">
        <v>385</v>
      </c>
      <c r="M76" s="1" t="s">
        <v>386</v>
      </c>
      <c r="N76" s="8" t="s">
        <v>387</v>
      </c>
      <c r="O76" s="12" t="s">
        <v>388</v>
      </c>
      <c r="P76" s="1" t="s">
        <v>341</v>
      </c>
      <c r="Q76" s="1" t="s">
        <v>342</v>
      </c>
      <c r="R76" s="1" t="s">
        <v>389</v>
      </c>
      <c r="S76" s="1" t="s">
        <v>390</v>
      </c>
      <c r="T76" s="1" t="s">
        <v>391</v>
      </c>
      <c r="U76" s="1" t="s">
        <v>392</v>
      </c>
      <c r="V76" s="1"/>
      <c r="W76" s="1" t="s">
        <v>398</v>
      </c>
      <c r="X76" s="42"/>
      <c r="Y76" s="1"/>
      <c r="Z76" s="1"/>
      <c r="AA76" s="43">
        <f t="shared" si="1"/>
        <v>0</v>
      </c>
      <c r="AB76" s="1"/>
      <c r="AC76" s="1"/>
      <c r="AD76" s="1"/>
      <c r="AE76" s="1" t="s">
        <v>385</v>
      </c>
      <c r="AF76" s="1" t="s">
        <v>90</v>
      </c>
      <c r="AG76" s="1" t="s">
        <v>347</v>
      </c>
    </row>
    <row r="77" spans="1:33" ht="51" x14ac:dyDescent="0.25">
      <c r="A77" s="8" t="s">
        <v>16</v>
      </c>
      <c r="B77" s="1">
        <v>86121503</v>
      </c>
      <c r="C77" s="1" t="s">
        <v>399</v>
      </c>
      <c r="D77" s="9" t="s">
        <v>96</v>
      </c>
      <c r="E77" s="1" t="s">
        <v>158</v>
      </c>
      <c r="F77" s="1" t="s">
        <v>124</v>
      </c>
      <c r="G77" s="1" t="s">
        <v>336</v>
      </c>
      <c r="H77" s="2">
        <v>617041515</v>
      </c>
      <c r="I77" s="2">
        <v>617041515</v>
      </c>
      <c r="J77" s="1" t="s">
        <v>74</v>
      </c>
      <c r="K77" s="1" t="s">
        <v>75</v>
      </c>
      <c r="L77" s="1" t="s">
        <v>385</v>
      </c>
      <c r="M77" s="1" t="s">
        <v>386</v>
      </c>
      <c r="N77" s="8" t="s">
        <v>387</v>
      </c>
      <c r="O77" s="12" t="s">
        <v>388</v>
      </c>
      <c r="P77" s="1" t="s">
        <v>341</v>
      </c>
      <c r="Q77" s="1" t="s">
        <v>342</v>
      </c>
      <c r="R77" s="1" t="s">
        <v>389</v>
      </c>
      <c r="S77" s="1" t="s">
        <v>390</v>
      </c>
      <c r="T77" s="1" t="s">
        <v>391</v>
      </c>
      <c r="U77" s="1" t="s">
        <v>392</v>
      </c>
      <c r="V77" s="1"/>
      <c r="W77" s="1" t="s">
        <v>400</v>
      </c>
      <c r="X77" s="42"/>
      <c r="Y77" s="1"/>
      <c r="Z77" s="1"/>
      <c r="AA77" s="43">
        <f t="shared" si="1"/>
        <v>0</v>
      </c>
      <c r="AB77" s="1"/>
      <c r="AC77" s="1"/>
      <c r="AD77" s="1"/>
      <c r="AE77" s="1" t="s">
        <v>385</v>
      </c>
      <c r="AF77" s="1" t="s">
        <v>90</v>
      </c>
      <c r="AG77" s="1" t="s">
        <v>347</v>
      </c>
    </row>
    <row r="78" spans="1:33" ht="51" x14ac:dyDescent="0.25">
      <c r="A78" s="8" t="s">
        <v>16</v>
      </c>
      <c r="B78" s="1">
        <v>86121503</v>
      </c>
      <c r="C78" s="1" t="s">
        <v>401</v>
      </c>
      <c r="D78" s="9" t="s">
        <v>96</v>
      </c>
      <c r="E78" s="1" t="s">
        <v>158</v>
      </c>
      <c r="F78" s="1" t="s">
        <v>124</v>
      </c>
      <c r="G78" s="1" t="s">
        <v>336</v>
      </c>
      <c r="H78" s="2">
        <v>1315850629</v>
      </c>
      <c r="I78" s="2">
        <v>1315850629</v>
      </c>
      <c r="J78" s="1" t="s">
        <v>74</v>
      </c>
      <c r="K78" s="1" t="s">
        <v>75</v>
      </c>
      <c r="L78" s="1" t="s">
        <v>385</v>
      </c>
      <c r="M78" s="1" t="s">
        <v>386</v>
      </c>
      <c r="N78" s="8" t="s">
        <v>387</v>
      </c>
      <c r="O78" s="12" t="s">
        <v>388</v>
      </c>
      <c r="P78" s="1" t="s">
        <v>341</v>
      </c>
      <c r="Q78" s="1" t="s">
        <v>342</v>
      </c>
      <c r="R78" s="1" t="s">
        <v>389</v>
      </c>
      <c r="S78" s="1" t="s">
        <v>390</v>
      </c>
      <c r="T78" s="1" t="s">
        <v>391</v>
      </c>
      <c r="U78" s="1" t="s">
        <v>392</v>
      </c>
      <c r="V78" s="1"/>
      <c r="W78" s="1" t="s">
        <v>402</v>
      </c>
      <c r="X78" s="42"/>
      <c r="Y78" s="1"/>
      <c r="Z78" s="1"/>
      <c r="AA78" s="43">
        <f t="shared" si="1"/>
        <v>0</v>
      </c>
      <c r="AB78" s="1"/>
      <c r="AC78" s="1"/>
      <c r="AD78" s="1"/>
      <c r="AE78" s="1" t="s">
        <v>385</v>
      </c>
      <c r="AF78" s="1" t="s">
        <v>90</v>
      </c>
      <c r="AG78" s="1" t="s">
        <v>347</v>
      </c>
    </row>
    <row r="79" spans="1:33" ht="51" x14ac:dyDescent="0.25">
      <c r="A79" s="8" t="s">
        <v>16</v>
      </c>
      <c r="B79" s="1">
        <v>86121502</v>
      </c>
      <c r="C79" s="1" t="s">
        <v>403</v>
      </c>
      <c r="D79" s="9" t="s">
        <v>96</v>
      </c>
      <c r="E79" s="1" t="s">
        <v>158</v>
      </c>
      <c r="F79" s="1" t="s">
        <v>124</v>
      </c>
      <c r="G79" s="1" t="s">
        <v>336</v>
      </c>
      <c r="H79" s="2">
        <v>1448989029</v>
      </c>
      <c r="I79" s="2">
        <v>1448989029</v>
      </c>
      <c r="J79" s="1" t="s">
        <v>74</v>
      </c>
      <c r="K79" s="1" t="s">
        <v>75</v>
      </c>
      <c r="L79" s="1" t="s">
        <v>385</v>
      </c>
      <c r="M79" s="1" t="s">
        <v>386</v>
      </c>
      <c r="N79" s="8" t="s">
        <v>387</v>
      </c>
      <c r="O79" s="12" t="s">
        <v>388</v>
      </c>
      <c r="P79" s="1" t="s">
        <v>341</v>
      </c>
      <c r="Q79" s="1" t="s">
        <v>342</v>
      </c>
      <c r="R79" s="1" t="s">
        <v>389</v>
      </c>
      <c r="S79" s="1" t="s">
        <v>390</v>
      </c>
      <c r="T79" s="1" t="s">
        <v>391</v>
      </c>
      <c r="U79" s="1" t="s">
        <v>392</v>
      </c>
      <c r="V79" s="1"/>
      <c r="W79" s="1" t="s">
        <v>404</v>
      </c>
      <c r="X79" s="42"/>
      <c r="Y79" s="1"/>
      <c r="Z79" s="1"/>
      <c r="AA79" s="43">
        <f t="shared" si="1"/>
        <v>0</v>
      </c>
      <c r="AB79" s="1"/>
      <c r="AC79" s="1"/>
      <c r="AD79" s="1"/>
      <c r="AE79" s="1" t="s">
        <v>385</v>
      </c>
      <c r="AF79" s="1" t="s">
        <v>90</v>
      </c>
      <c r="AG79" s="1" t="s">
        <v>347</v>
      </c>
    </row>
    <row r="80" spans="1:33" ht="63.75" x14ac:dyDescent="0.25">
      <c r="A80" s="8" t="s">
        <v>16</v>
      </c>
      <c r="B80" s="1">
        <v>86121502</v>
      </c>
      <c r="C80" s="1" t="s">
        <v>405</v>
      </c>
      <c r="D80" s="9" t="s">
        <v>96</v>
      </c>
      <c r="E80" s="1" t="s">
        <v>158</v>
      </c>
      <c r="F80" s="1" t="s">
        <v>124</v>
      </c>
      <c r="G80" s="1" t="s">
        <v>336</v>
      </c>
      <c r="H80" s="2">
        <v>10777593741</v>
      </c>
      <c r="I80" s="2">
        <v>10777593741</v>
      </c>
      <c r="J80" s="1" t="s">
        <v>74</v>
      </c>
      <c r="K80" s="1" t="s">
        <v>75</v>
      </c>
      <c r="L80" s="1" t="s">
        <v>385</v>
      </c>
      <c r="M80" s="1" t="s">
        <v>386</v>
      </c>
      <c r="N80" s="8" t="s">
        <v>387</v>
      </c>
      <c r="O80" s="12" t="s">
        <v>388</v>
      </c>
      <c r="P80" s="1" t="s">
        <v>341</v>
      </c>
      <c r="Q80" s="1" t="s">
        <v>342</v>
      </c>
      <c r="R80" s="1" t="s">
        <v>389</v>
      </c>
      <c r="S80" s="1" t="s">
        <v>390</v>
      </c>
      <c r="T80" s="1" t="s">
        <v>391</v>
      </c>
      <c r="U80" s="1" t="s">
        <v>392</v>
      </c>
      <c r="V80" s="1"/>
      <c r="W80" s="1" t="s">
        <v>406</v>
      </c>
      <c r="X80" s="42"/>
      <c r="Y80" s="1"/>
      <c r="Z80" s="1"/>
      <c r="AA80" s="43">
        <f t="shared" si="1"/>
        <v>0</v>
      </c>
      <c r="AB80" s="1"/>
      <c r="AC80" s="1"/>
      <c r="AD80" s="1"/>
      <c r="AE80" s="1" t="s">
        <v>385</v>
      </c>
      <c r="AF80" s="1" t="s">
        <v>90</v>
      </c>
      <c r="AG80" s="1" t="s">
        <v>347</v>
      </c>
    </row>
    <row r="81" spans="1:33" ht="63.75" x14ac:dyDescent="0.25">
      <c r="A81" s="8" t="s">
        <v>16</v>
      </c>
      <c r="B81" s="1">
        <v>86121502</v>
      </c>
      <c r="C81" s="1" t="s">
        <v>407</v>
      </c>
      <c r="D81" s="9" t="s">
        <v>96</v>
      </c>
      <c r="E81" s="1" t="s">
        <v>158</v>
      </c>
      <c r="F81" s="1" t="s">
        <v>124</v>
      </c>
      <c r="G81" s="1" t="s">
        <v>336</v>
      </c>
      <c r="H81" s="2">
        <v>5863728161</v>
      </c>
      <c r="I81" s="2">
        <v>5863728161</v>
      </c>
      <c r="J81" s="1" t="s">
        <v>74</v>
      </c>
      <c r="K81" s="1" t="s">
        <v>75</v>
      </c>
      <c r="L81" s="1" t="s">
        <v>385</v>
      </c>
      <c r="M81" s="1" t="s">
        <v>386</v>
      </c>
      <c r="N81" s="8" t="s">
        <v>387</v>
      </c>
      <c r="O81" s="12" t="s">
        <v>388</v>
      </c>
      <c r="P81" s="1" t="s">
        <v>341</v>
      </c>
      <c r="Q81" s="1" t="s">
        <v>342</v>
      </c>
      <c r="R81" s="1" t="s">
        <v>389</v>
      </c>
      <c r="S81" s="1" t="s">
        <v>390</v>
      </c>
      <c r="T81" s="1" t="s">
        <v>391</v>
      </c>
      <c r="U81" s="1" t="s">
        <v>392</v>
      </c>
      <c r="V81" s="1"/>
      <c r="W81" s="1" t="s">
        <v>408</v>
      </c>
      <c r="X81" s="42"/>
      <c r="Y81" s="1"/>
      <c r="Z81" s="1"/>
      <c r="AA81" s="43">
        <f t="shared" si="1"/>
        <v>0</v>
      </c>
      <c r="AB81" s="1"/>
      <c r="AC81" s="1"/>
      <c r="AD81" s="1"/>
      <c r="AE81" s="1" t="s">
        <v>385</v>
      </c>
      <c r="AF81" s="1" t="s">
        <v>90</v>
      </c>
      <c r="AG81" s="1" t="s">
        <v>347</v>
      </c>
    </row>
    <row r="82" spans="1:33" ht="51" x14ac:dyDescent="0.25">
      <c r="A82" s="8" t="s">
        <v>16</v>
      </c>
      <c r="B82" s="1">
        <v>94131805</v>
      </c>
      <c r="C82" s="1" t="s">
        <v>409</v>
      </c>
      <c r="D82" s="9" t="s">
        <v>96</v>
      </c>
      <c r="E82" s="1" t="s">
        <v>158</v>
      </c>
      <c r="F82" s="1" t="s">
        <v>124</v>
      </c>
      <c r="G82" s="1" t="s">
        <v>336</v>
      </c>
      <c r="H82" s="2">
        <v>4248627907</v>
      </c>
      <c r="I82" s="2">
        <v>4248627907</v>
      </c>
      <c r="J82" s="1" t="s">
        <v>74</v>
      </c>
      <c r="K82" s="1" t="s">
        <v>75</v>
      </c>
      <c r="L82" s="1" t="s">
        <v>385</v>
      </c>
      <c r="M82" s="1" t="s">
        <v>386</v>
      </c>
      <c r="N82" s="8" t="s">
        <v>387</v>
      </c>
      <c r="O82" s="12" t="s">
        <v>388</v>
      </c>
      <c r="P82" s="1" t="s">
        <v>341</v>
      </c>
      <c r="Q82" s="1" t="s">
        <v>342</v>
      </c>
      <c r="R82" s="1" t="s">
        <v>389</v>
      </c>
      <c r="S82" s="1" t="s">
        <v>390</v>
      </c>
      <c r="T82" s="1" t="s">
        <v>391</v>
      </c>
      <c r="U82" s="1" t="s">
        <v>392</v>
      </c>
      <c r="V82" s="1"/>
      <c r="W82" s="1" t="s">
        <v>410</v>
      </c>
      <c r="X82" s="42"/>
      <c r="Y82" s="1"/>
      <c r="Z82" s="1"/>
      <c r="AA82" s="43">
        <f t="shared" si="1"/>
        <v>0</v>
      </c>
      <c r="AB82" s="1"/>
      <c r="AC82" s="1"/>
      <c r="AD82" s="1"/>
      <c r="AE82" s="1" t="s">
        <v>385</v>
      </c>
      <c r="AF82" s="1" t="s">
        <v>90</v>
      </c>
      <c r="AG82" s="1" t="s">
        <v>347</v>
      </c>
    </row>
    <row r="83" spans="1:33" ht="63.75" x14ac:dyDescent="0.25">
      <c r="A83" s="8" t="s">
        <v>16</v>
      </c>
      <c r="B83" s="1">
        <v>55101519</v>
      </c>
      <c r="C83" s="1" t="s">
        <v>411</v>
      </c>
      <c r="D83" s="9" t="s">
        <v>96</v>
      </c>
      <c r="E83" s="1" t="s">
        <v>412</v>
      </c>
      <c r="F83" s="1" t="s">
        <v>103</v>
      </c>
      <c r="G83" s="1" t="s">
        <v>355</v>
      </c>
      <c r="H83" s="2">
        <v>3000000</v>
      </c>
      <c r="I83" s="2">
        <v>3000000</v>
      </c>
      <c r="J83" s="1" t="s">
        <v>74</v>
      </c>
      <c r="K83" s="1" t="s">
        <v>75</v>
      </c>
      <c r="L83" s="1" t="s">
        <v>337</v>
      </c>
      <c r="M83" s="1" t="s">
        <v>338</v>
      </c>
      <c r="N83" s="8" t="s">
        <v>339</v>
      </c>
      <c r="O83" s="12" t="s">
        <v>340</v>
      </c>
      <c r="P83" s="1" t="s">
        <v>413</v>
      </c>
      <c r="Q83" s="1" t="s">
        <v>414</v>
      </c>
      <c r="R83" s="1" t="s">
        <v>415</v>
      </c>
      <c r="S83" s="1" t="s">
        <v>416</v>
      </c>
      <c r="T83" s="1" t="s">
        <v>417</v>
      </c>
      <c r="U83" s="1" t="s">
        <v>417</v>
      </c>
      <c r="V83" s="1"/>
      <c r="W83" s="1">
        <v>16232</v>
      </c>
      <c r="X83" s="42"/>
      <c r="Y83" s="1"/>
      <c r="Z83" s="1"/>
      <c r="AA83" s="43">
        <f>+IF(AND(W83="",X83="",Y83="",Z83=""),"",IF(AND(W83&lt;&gt;"",X83="",Y83="",Z83=""),0%,IF(AND(W83&lt;&gt;"",X83&lt;&gt;"",Y83="",Z83=""),33%,IF(AND(W83&lt;&gt;"",X83&lt;&gt;"",Y83&lt;&gt;"",Z83=""),66%,IF(AND(W83&lt;&gt;"",X83&lt;&gt;"",Y83&lt;&gt;"",Z83&lt;&gt;""),100%,"Información incompleta")))))</f>
        <v>0</v>
      </c>
      <c r="AB83" s="1"/>
      <c r="AC83" s="1"/>
      <c r="AD83" s="1"/>
      <c r="AE83" s="1" t="s">
        <v>337</v>
      </c>
      <c r="AF83" s="1" t="s">
        <v>90</v>
      </c>
      <c r="AG83" s="1" t="s">
        <v>347</v>
      </c>
    </row>
    <row r="84" spans="1:33" ht="63.75" x14ac:dyDescent="0.25">
      <c r="A84" s="8" t="s">
        <v>16</v>
      </c>
      <c r="B84" s="1">
        <v>72121406</v>
      </c>
      <c r="C84" s="1" t="s">
        <v>418</v>
      </c>
      <c r="D84" s="9" t="s">
        <v>151</v>
      </c>
      <c r="E84" s="1" t="s">
        <v>158</v>
      </c>
      <c r="F84" s="1" t="s">
        <v>103</v>
      </c>
      <c r="G84" s="1" t="s">
        <v>336</v>
      </c>
      <c r="H84" s="2">
        <v>803121972</v>
      </c>
      <c r="I84" s="2">
        <v>803121972</v>
      </c>
      <c r="J84" s="1" t="s">
        <v>74</v>
      </c>
      <c r="K84" s="1" t="s">
        <v>75</v>
      </c>
      <c r="L84" s="1" t="s">
        <v>419</v>
      </c>
      <c r="M84" s="1" t="s">
        <v>420</v>
      </c>
      <c r="N84" s="8" t="s">
        <v>421</v>
      </c>
      <c r="O84" s="12" t="s">
        <v>422</v>
      </c>
      <c r="P84" s="1" t="s">
        <v>423</v>
      </c>
      <c r="Q84" s="1" t="s">
        <v>424</v>
      </c>
      <c r="R84" s="1" t="s">
        <v>425</v>
      </c>
      <c r="S84" s="10" t="s">
        <v>426</v>
      </c>
      <c r="T84" s="1" t="s">
        <v>427</v>
      </c>
      <c r="U84" s="1" t="s">
        <v>428</v>
      </c>
      <c r="V84" s="1"/>
      <c r="W84" s="1">
        <v>16266</v>
      </c>
      <c r="X84" s="42"/>
      <c r="Y84" s="1"/>
      <c r="Z84" s="1"/>
      <c r="AA84" s="43">
        <f t="shared" si="1"/>
        <v>0</v>
      </c>
      <c r="AB84" s="1"/>
      <c r="AC84" s="1"/>
      <c r="AD84" s="1"/>
      <c r="AE84" s="1" t="s">
        <v>429</v>
      </c>
      <c r="AF84" s="1" t="s">
        <v>90</v>
      </c>
      <c r="AG84" s="1" t="s">
        <v>430</v>
      </c>
    </row>
    <row r="85" spans="1:33" ht="63.75" x14ac:dyDescent="0.25">
      <c r="A85" s="8" t="s">
        <v>16</v>
      </c>
      <c r="B85" s="1">
        <v>72121406</v>
      </c>
      <c r="C85" s="1" t="s">
        <v>431</v>
      </c>
      <c r="D85" s="9" t="s">
        <v>151</v>
      </c>
      <c r="E85" s="1" t="s">
        <v>432</v>
      </c>
      <c r="F85" s="1" t="s">
        <v>72</v>
      </c>
      <c r="G85" s="1" t="s">
        <v>336</v>
      </c>
      <c r="H85" s="2">
        <v>800000000</v>
      </c>
      <c r="I85" s="2">
        <v>800000000</v>
      </c>
      <c r="J85" s="1" t="s">
        <v>74</v>
      </c>
      <c r="K85" s="1" t="s">
        <v>75</v>
      </c>
      <c r="L85" s="1" t="s">
        <v>419</v>
      </c>
      <c r="M85" s="1" t="s">
        <v>420</v>
      </c>
      <c r="N85" s="8" t="s">
        <v>421</v>
      </c>
      <c r="O85" s="12" t="s">
        <v>422</v>
      </c>
      <c r="P85" s="1" t="s">
        <v>423</v>
      </c>
      <c r="Q85" s="1" t="s">
        <v>424</v>
      </c>
      <c r="R85" s="1" t="s">
        <v>425</v>
      </c>
      <c r="S85" s="10" t="s">
        <v>426</v>
      </c>
      <c r="T85" s="1" t="s">
        <v>427</v>
      </c>
      <c r="U85" s="1" t="s">
        <v>428</v>
      </c>
      <c r="V85" s="1"/>
      <c r="W85" s="1">
        <v>16267</v>
      </c>
      <c r="X85" s="42"/>
      <c r="Y85" s="1"/>
      <c r="Z85" s="1"/>
      <c r="AA85" s="43">
        <f t="shared" si="1"/>
        <v>0</v>
      </c>
      <c r="AB85" s="1"/>
      <c r="AC85" s="1"/>
      <c r="AD85" s="1"/>
      <c r="AE85" s="1" t="s">
        <v>433</v>
      </c>
      <c r="AF85" s="1" t="s">
        <v>434</v>
      </c>
      <c r="AG85" s="1" t="s">
        <v>435</v>
      </c>
    </row>
    <row r="86" spans="1:33" ht="63.75" x14ac:dyDescent="0.25">
      <c r="A86" s="8" t="s">
        <v>16</v>
      </c>
      <c r="B86" s="1">
        <v>81101515</v>
      </c>
      <c r="C86" s="1" t="s">
        <v>436</v>
      </c>
      <c r="D86" s="9" t="s">
        <v>151</v>
      </c>
      <c r="E86" s="1" t="s">
        <v>437</v>
      </c>
      <c r="F86" s="1" t="s">
        <v>438</v>
      </c>
      <c r="G86" s="1" t="s">
        <v>336</v>
      </c>
      <c r="H86" s="2">
        <v>100000000</v>
      </c>
      <c r="I86" s="2">
        <v>100000000</v>
      </c>
      <c r="J86" s="1" t="s">
        <v>74</v>
      </c>
      <c r="K86" s="1" t="s">
        <v>75</v>
      </c>
      <c r="L86" s="1" t="s">
        <v>419</v>
      </c>
      <c r="M86" s="1" t="s">
        <v>420</v>
      </c>
      <c r="N86" s="8" t="s">
        <v>421</v>
      </c>
      <c r="O86" s="12" t="s">
        <v>422</v>
      </c>
      <c r="P86" s="1" t="s">
        <v>423</v>
      </c>
      <c r="Q86" s="1" t="s">
        <v>424</v>
      </c>
      <c r="R86" s="1" t="s">
        <v>425</v>
      </c>
      <c r="S86" s="10" t="s">
        <v>426</v>
      </c>
      <c r="T86" s="1" t="s">
        <v>427</v>
      </c>
      <c r="U86" s="1" t="s">
        <v>428</v>
      </c>
      <c r="V86" s="1"/>
      <c r="W86" s="1">
        <v>16268</v>
      </c>
      <c r="X86" s="42"/>
      <c r="Y86" s="1"/>
      <c r="Z86" s="1"/>
      <c r="AA86" s="43">
        <f t="shared" si="1"/>
        <v>0</v>
      </c>
      <c r="AB86" s="1"/>
      <c r="AC86" s="1"/>
      <c r="AD86" s="1"/>
      <c r="AE86" s="1" t="s">
        <v>439</v>
      </c>
      <c r="AF86" s="1" t="s">
        <v>90</v>
      </c>
      <c r="AG86" s="1" t="s">
        <v>440</v>
      </c>
    </row>
    <row r="87" spans="1:33" ht="63.75" x14ac:dyDescent="0.25">
      <c r="A87" s="8" t="s">
        <v>16</v>
      </c>
      <c r="B87" s="1">
        <v>72121406</v>
      </c>
      <c r="C87" s="1" t="s">
        <v>441</v>
      </c>
      <c r="D87" s="9" t="s">
        <v>151</v>
      </c>
      <c r="E87" s="1" t="s">
        <v>139</v>
      </c>
      <c r="F87" s="1" t="s">
        <v>161</v>
      </c>
      <c r="G87" s="1" t="s">
        <v>336</v>
      </c>
      <c r="H87" s="2">
        <v>27430388</v>
      </c>
      <c r="I87" s="2">
        <v>27430388</v>
      </c>
      <c r="J87" s="1" t="s">
        <v>74</v>
      </c>
      <c r="K87" s="1" t="s">
        <v>75</v>
      </c>
      <c r="L87" s="1" t="s">
        <v>419</v>
      </c>
      <c r="M87" s="1" t="s">
        <v>420</v>
      </c>
      <c r="N87" s="8" t="s">
        <v>421</v>
      </c>
      <c r="O87" s="12" t="s">
        <v>422</v>
      </c>
      <c r="P87" s="1" t="s">
        <v>423</v>
      </c>
      <c r="Q87" s="1"/>
      <c r="R87" s="1" t="s">
        <v>425</v>
      </c>
      <c r="S87" s="10" t="s">
        <v>426</v>
      </c>
      <c r="T87" s="1"/>
      <c r="U87" s="1"/>
      <c r="V87" s="1"/>
      <c r="W87" s="1">
        <v>16269</v>
      </c>
      <c r="X87" s="42"/>
      <c r="Y87" s="1"/>
      <c r="Z87" s="1"/>
      <c r="AA87" s="43">
        <f t="shared" si="1"/>
        <v>0</v>
      </c>
      <c r="AB87" s="1"/>
      <c r="AC87" s="1"/>
      <c r="AD87" s="1"/>
      <c r="AE87" s="1" t="s">
        <v>439</v>
      </c>
      <c r="AF87" s="1" t="s">
        <v>90</v>
      </c>
      <c r="AG87" s="1" t="s">
        <v>440</v>
      </c>
    </row>
    <row r="88" spans="1:33" ht="63.75" x14ac:dyDescent="0.25">
      <c r="A88" s="8" t="s">
        <v>16</v>
      </c>
      <c r="B88" s="1">
        <v>72121406</v>
      </c>
      <c r="C88" s="1" t="s">
        <v>442</v>
      </c>
      <c r="D88" s="9" t="s">
        <v>151</v>
      </c>
      <c r="E88" s="1" t="s">
        <v>139</v>
      </c>
      <c r="F88" s="1" t="s">
        <v>161</v>
      </c>
      <c r="G88" s="1" t="s">
        <v>336</v>
      </c>
      <c r="H88" s="2">
        <v>52302979</v>
      </c>
      <c r="I88" s="2">
        <v>52302979</v>
      </c>
      <c r="J88" s="1" t="s">
        <v>74</v>
      </c>
      <c r="K88" s="1" t="s">
        <v>75</v>
      </c>
      <c r="L88" s="1" t="s">
        <v>419</v>
      </c>
      <c r="M88" s="1" t="s">
        <v>420</v>
      </c>
      <c r="N88" s="8" t="s">
        <v>421</v>
      </c>
      <c r="O88" s="12" t="s">
        <v>422</v>
      </c>
      <c r="P88" s="1" t="s">
        <v>423</v>
      </c>
      <c r="Q88" s="1"/>
      <c r="R88" s="1" t="s">
        <v>425</v>
      </c>
      <c r="S88" s="10" t="s">
        <v>443</v>
      </c>
      <c r="T88" s="1"/>
      <c r="U88" s="1"/>
      <c r="V88" s="1"/>
      <c r="W88" s="1">
        <v>16270</v>
      </c>
      <c r="X88" s="42"/>
      <c r="Y88" s="1"/>
      <c r="Z88" s="1"/>
      <c r="AA88" s="43">
        <f t="shared" si="1"/>
        <v>0</v>
      </c>
      <c r="AB88" s="1"/>
      <c r="AC88" s="1"/>
      <c r="AD88" s="1"/>
      <c r="AE88" s="1" t="s">
        <v>439</v>
      </c>
      <c r="AF88" s="1" t="s">
        <v>90</v>
      </c>
      <c r="AG88" s="1" t="s">
        <v>440</v>
      </c>
    </row>
    <row r="89" spans="1:33" ht="63.75" x14ac:dyDescent="0.25">
      <c r="A89" s="8" t="s">
        <v>16</v>
      </c>
      <c r="B89" s="1">
        <v>72121406</v>
      </c>
      <c r="C89" s="1" t="s">
        <v>444</v>
      </c>
      <c r="D89" s="9" t="s">
        <v>151</v>
      </c>
      <c r="E89" s="1" t="s">
        <v>139</v>
      </c>
      <c r="F89" s="1" t="s">
        <v>72</v>
      </c>
      <c r="G89" s="1" t="s">
        <v>336</v>
      </c>
      <c r="H89" s="2">
        <v>43769926</v>
      </c>
      <c r="I89" s="2">
        <v>43769926</v>
      </c>
      <c r="J89" s="1" t="s">
        <v>74</v>
      </c>
      <c r="K89" s="1" t="s">
        <v>75</v>
      </c>
      <c r="L89" s="1" t="s">
        <v>419</v>
      </c>
      <c r="M89" s="1" t="s">
        <v>420</v>
      </c>
      <c r="N89" s="8" t="s">
        <v>421</v>
      </c>
      <c r="O89" s="12" t="s">
        <v>422</v>
      </c>
      <c r="P89" s="1" t="s">
        <v>423</v>
      </c>
      <c r="Q89" s="1"/>
      <c r="R89" s="1" t="s">
        <v>425</v>
      </c>
      <c r="S89" s="10" t="s">
        <v>426</v>
      </c>
      <c r="T89" s="1"/>
      <c r="U89" s="1"/>
      <c r="V89" s="1"/>
      <c r="W89" s="1">
        <v>16271</v>
      </c>
      <c r="X89" s="42"/>
      <c r="Y89" s="1"/>
      <c r="Z89" s="1"/>
      <c r="AA89" s="43">
        <f t="shared" si="1"/>
        <v>0</v>
      </c>
      <c r="AB89" s="1"/>
      <c r="AC89" s="1"/>
      <c r="AD89" s="1"/>
      <c r="AE89" s="1" t="s">
        <v>445</v>
      </c>
      <c r="AF89" s="1" t="s">
        <v>90</v>
      </c>
      <c r="AG89" s="1" t="s">
        <v>440</v>
      </c>
    </row>
    <row r="90" spans="1:33" ht="63.75" x14ac:dyDescent="0.25">
      <c r="A90" s="8" t="s">
        <v>16</v>
      </c>
      <c r="B90" s="1">
        <v>72121406</v>
      </c>
      <c r="C90" s="1" t="s">
        <v>446</v>
      </c>
      <c r="D90" s="9" t="s">
        <v>151</v>
      </c>
      <c r="E90" s="1" t="s">
        <v>139</v>
      </c>
      <c r="F90" s="1" t="s">
        <v>72</v>
      </c>
      <c r="G90" s="1" t="s">
        <v>336</v>
      </c>
      <c r="H90" s="2">
        <v>324493195</v>
      </c>
      <c r="I90" s="2">
        <v>324493195</v>
      </c>
      <c r="J90" s="1" t="s">
        <v>74</v>
      </c>
      <c r="K90" s="1" t="s">
        <v>75</v>
      </c>
      <c r="L90" s="1" t="s">
        <v>419</v>
      </c>
      <c r="M90" s="1" t="s">
        <v>420</v>
      </c>
      <c r="N90" s="8" t="s">
        <v>421</v>
      </c>
      <c r="O90" s="12" t="s">
        <v>422</v>
      </c>
      <c r="P90" s="1" t="s">
        <v>423</v>
      </c>
      <c r="Q90" s="1"/>
      <c r="R90" s="1" t="s">
        <v>425</v>
      </c>
      <c r="S90" s="10" t="s">
        <v>443</v>
      </c>
      <c r="T90" s="1"/>
      <c r="U90" s="1"/>
      <c r="V90" s="1"/>
      <c r="W90" s="1">
        <v>16272</v>
      </c>
      <c r="X90" s="42"/>
      <c r="Y90" s="1"/>
      <c r="Z90" s="1"/>
      <c r="AA90" s="43">
        <f t="shared" si="1"/>
        <v>0</v>
      </c>
      <c r="AB90" s="1"/>
      <c r="AC90" s="1"/>
      <c r="AD90" s="1"/>
      <c r="AE90" s="1" t="s">
        <v>447</v>
      </c>
      <c r="AF90" s="1" t="s">
        <v>90</v>
      </c>
      <c r="AG90" s="1" t="s">
        <v>440</v>
      </c>
    </row>
    <row r="91" spans="1:33" ht="63.75" x14ac:dyDescent="0.25">
      <c r="A91" s="8" t="s">
        <v>16</v>
      </c>
      <c r="B91" s="1">
        <v>81101515</v>
      </c>
      <c r="C91" s="1" t="s">
        <v>448</v>
      </c>
      <c r="D91" s="9" t="s">
        <v>151</v>
      </c>
      <c r="E91" s="1" t="s">
        <v>139</v>
      </c>
      <c r="F91" s="1" t="s">
        <v>438</v>
      </c>
      <c r="G91" s="1" t="s">
        <v>336</v>
      </c>
      <c r="H91" s="2">
        <v>24166243</v>
      </c>
      <c r="I91" s="2">
        <v>24166243</v>
      </c>
      <c r="J91" s="1" t="s">
        <v>74</v>
      </c>
      <c r="K91" s="1" t="s">
        <v>75</v>
      </c>
      <c r="L91" s="1" t="s">
        <v>419</v>
      </c>
      <c r="M91" s="1" t="s">
        <v>420</v>
      </c>
      <c r="N91" s="8" t="s">
        <v>421</v>
      </c>
      <c r="O91" s="12" t="s">
        <v>422</v>
      </c>
      <c r="P91" s="1" t="s">
        <v>423</v>
      </c>
      <c r="Q91" s="1"/>
      <c r="R91" s="1" t="s">
        <v>425</v>
      </c>
      <c r="S91" s="10" t="s">
        <v>426</v>
      </c>
      <c r="T91" s="1"/>
      <c r="U91" s="1"/>
      <c r="V91" s="1"/>
      <c r="W91" s="1">
        <v>16273</v>
      </c>
      <c r="X91" s="42"/>
      <c r="Y91" s="1"/>
      <c r="Z91" s="1"/>
      <c r="AA91" s="43">
        <f t="shared" si="1"/>
        <v>0</v>
      </c>
      <c r="AB91" s="1"/>
      <c r="AC91" s="1"/>
      <c r="AD91" s="1"/>
      <c r="AE91" s="1" t="s">
        <v>447</v>
      </c>
      <c r="AF91" s="1" t="s">
        <v>90</v>
      </c>
      <c r="AG91" s="1" t="s">
        <v>440</v>
      </c>
    </row>
    <row r="92" spans="1:33" ht="63.75" x14ac:dyDescent="0.25">
      <c r="A92" s="8" t="s">
        <v>16</v>
      </c>
      <c r="B92" s="1">
        <v>81101515</v>
      </c>
      <c r="C92" s="1" t="s">
        <v>449</v>
      </c>
      <c r="D92" s="9" t="s">
        <v>151</v>
      </c>
      <c r="E92" s="1" t="s">
        <v>381</v>
      </c>
      <c r="F92" s="1" t="s">
        <v>438</v>
      </c>
      <c r="G92" s="1" t="s">
        <v>336</v>
      </c>
      <c r="H92" s="2">
        <v>181791683</v>
      </c>
      <c r="I92" s="2">
        <v>181791683</v>
      </c>
      <c r="J92" s="1" t="s">
        <v>74</v>
      </c>
      <c r="K92" s="1" t="s">
        <v>75</v>
      </c>
      <c r="L92" s="1" t="s">
        <v>419</v>
      </c>
      <c r="M92" s="1" t="s">
        <v>420</v>
      </c>
      <c r="N92" s="8" t="s">
        <v>421</v>
      </c>
      <c r="O92" s="12" t="s">
        <v>422</v>
      </c>
      <c r="P92" s="1" t="s">
        <v>423</v>
      </c>
      <c r="Q92" s="1"/>
      <c r="R92" s="1" t="s">
        <v>425</v>
      </c>
      <c r="S92" s="10" t="s">
        <v>426</v>
      </c>
      <c r="T92" s="1"/>
      <c r="U92" s="1"/>
      <c r="V92" s="1"/>
      <c r="W92" s="1">
        <v>16274</v>
      </c>
      <c r="X92" s="42"/>
      <c r="Y92" s="1"/>
      <c r="Z92" s="1"/>
      <c r="AA92" s="43">
        <f t="shared" si="1"/>
        <v>0</v>
      </c>
      <c r="AB92" s="1"/>
      <c r="AC92" s="1"/>
      <c r="AD92" s="1"/>
      <c r="AE92" s="1" t="s">
        <v>439</v>
      </c>
      <c r="AF92" s="1" t="s">
        <v>90</v>
      </c>
      <c r="AG92" s="1" t="s">
        <v>440</v>
      </c>
    </row>
    <row r="93" spans="1:33" ht="63.75" x14ac:dyDescent="0.25">
      <c r="A93" s="8" t="s">
        <v>16</v>
      </c>
      <c r="B93" s="1">
        <v>72121406</v>
      </c>
      <c r="C93" s="1" t="s">
        <v>450</v>
      </c>
      <c r="D93" s="9" t="s">
        <v>151</v>
      </c>
      <c r="E93" s="1" t="s">
        <v>381</v>
      </c>
      <c r="F93" s="1" t="s">
        <v>161</v>
      </c>
      <c r="G93" s="1" t="s">
        <v>355</v>
      </c>
      <c r="H93" s="2">
        <v>225833757</v>
      </c>
      <c r="I93" s="2">
        <v>225833757</v>
      </c>
      <c r="J93" s="1" t="s">
        <v>74</v>
      </c>
      <c r="K93" s="1" t="s">
        <v>75</v>
      </c>
      <c r="L93" s="1" t="s">
        <v>419</v>
      </c>
      <c r="M93" s="1" t="s">
        <v>420</v>
      </c>
      <c r="N93" s="8" t="s">
        <v>421</v>
      </c>
      <c r="O93" s="12" t="s">
        <v>422</v>
      </c>
      <c r="P93" s="1" t="s">
        <v>423</v>
      </c>
      <c r="Q93" s="1" t="s">
        <v>451</v>
      </c>
      <c r="R93" s="1" t="s">
        <v>425</v>
      </c>
      <c r="S93" s="10" t="s">
        <v>426</v>
      </c>
      <c r="T93" s="1"/>
      <c r="U93" s="1"/>
      <c r="V93" s="1"/>
      <c r="W93" s="1">
        <v>16275</v>
      </c>
      <c r="X93" s="42"/>
      <c r="Y93" s="1"/>
      <c r="Z93" s="1"/>
      <c r="AA93" s="43">
        <f t="shared" si="1"/>
        <v>0</v>
      </c>
      <c r="AB93" s="1"/>
      <c r="AC93" s="1"/>
      <c r="AD93" s="1"/>
      <c r="AE93" s="1" t="s">
        <v>439</v>
      </c>
      <c r="AF93" s="1" t="s">
        <v>90</v>
      </c>
      <c r="AG93" s="1" t="s">
        <v>440</v>
      </c>
    </row>
    <row r="94" spans="1:33" ht="63.75" x14ac:dyDescent="0.25">
      <c r="A94" s="8" t="s">
        <v>16</v>
      </c>
      <c r="B94" s="1">
        <v>72121406</v>
      </c>
      <c r="C94" s="1" t="s">
        <v>452</v>
      </c>
      <c r="D94" s="9" t="s">
        <v>151</v>
      </c>
      <c r="E94" s="1" t="s">
        <v>86</v>
      </c>
      <c r="F94" s="1" t="s">
        <v>203</v>
      </c>
      <c r="G94" s="1" t="s">
        <v>355</v>
      </c>
      <c r="H94" s="2">
        <v>1811904893</v>
      </c>
      <c r="I94" s="2">
        <v>1811904893</v>
      </c>
      <c r="J94" s="1" t="s">
        <v>74</v>
      </c>
      <c r="K94" s="1" t="s">
        <v>75</v>
      </c>
      <c r="L94" s="1" t="s">
        <v>419</v>
      </c>
      <c r="M94" s="1" t="s">
        <v>420</v>
      </c>
      <c r="N94" s="8" t="s">
        <v>421</v>
      </c>
      <c r="O94" s="12" t="s">
        <v>422</v>
      </c>
      <c r="P94" s="1" t="s">
        <v>423</v>
      </c>
      <c r="Q94" s="1"/>
      <c r="R94" s="1" t="s">
        <v>425</v>
      </c>
      <c r="S94" s="10" t="s">
        <v>443</v>
      </c>
      <c r="T94" s="1"/>
      <c r="U94" s="1"/>
      <c r="V94" s="1"/>
      <c r="W94" s="1">
        <v>16276</v>
      </c>
      <c r="X94" s="42"/>
      <c r="Y94" s="1"/>
      <c r="Z94" s="1"/>
      <c r="AA94" s="43">
        <f t="shared" si="1"/>
        <v>0</v>
      </c>
      <c r="AB94" s="1"/>
      <c r="AC94" s="1"/>
      <c r="AD94" s="1"/>
      <c r="AE94" s="1" t="s">
        <v>419</v>
      </c>
      <c r="AF94" s="1" t="s">
        <v>90</v>
      </c>
      <c r="AG94" s="1" t="s">
        <v>440</v>
      </c>
    </row>
    <row r="95" spans="1:33" ht="63.75" x14ac:dyDescent="0.25">
      <c r="A95" s="8" t="s">
        <v>16</v>
      </c>
      <c r="B95" s="1">
        <v>72121406</v>
      </c>
      <c r="C95" s="1" t="s">
        <v>452</v>
      </c>
      <c r="D95" s="9" t="s">
        <v>151</v>
      </c>
      <c r="E95" s="1" t="s">
        <v>86</v>
      </c>
      <c r="F95" s="1" t="s">
        <v>203</v>
      </c>
      <c r="G95" s="1" t="s">
        <v>336</v>
      </c>
      <c r="H95" s="2">
        <v>4192694382</v>
      </c>
      <c r="I95" s="2">
        <v>4192694382</v>
      </c>
      <c r="J95" s="1" t="s">
        <v>74</v>
      </c>
      <c r="K95" s="1" t="s">
        <v>75</v>
      </c>
      <c r="L95" s="1" t="s">
        <v>419</v>
      </c>
      <c r="M95" s="1" t="s">
        <v>420</v>
      </c>
      <c r="N95" s="8" t="s">
        <v>421</v>
      </c>
      <c r="O95" s="12" t="s">
        <v>422</v>
      </c>
      <c r="P95" s="1" t="s">
        <v>423</v>
      </c>
      <c r="Q95" s="1"/>
      <c r="R95" s="1" t="s">
        <v>425</v>
      </c>
      <c r="S95" s="10" t="s">
        <v>426</v>
      </c>
      <c r="T95" s="1"/>
      <c r="U95" s="1"/>
      <c r="V95" s="1"/>
      <c r="W95" s="1">
        <v>16277</v>
      </c>
      <c r="X95" s="42"/>
      <c r="Y95" s="1"/>
      <c r="Z95" s="1"/>
      <c r="AA95" s="43">
        <f t="shared" si="1"/>
        <v>0</v>
      </c>
      <c r="AB95" s="1"/>
      <c r="AC95" s="1"/>
      <c r="AD95" s="1"/>
      <c r="AE95" s="1" t="s">
        <v>419</v>
      </c>
      <c r="AF95" s="1" t="s">
        <v>90</v>
      </c>
      <c r="AG95" s="1" t="s">
        <v>440</v>
      </c>
    </row>
    <row r="96" spans="1:33" ht="89.25" x14ac:dyDescent="0.25">
      <c r="A96" s="8" t="s">
        <v>16</v>
      </c>
      <c r="B96" s="1">
        <v>90121503</v>
      </c>
      <c r="C96" s="1" t="s">
        <v>453</v>
      </c>
      <c r="D96" s="9" t="s">
        <v>151</v>
      </c>
      <c r="E96" s="1" t="s">
        <v>86</v>
      </c>
      <c r="F96" s="1" t="s">
        <v>103</v>
      </c>
      <c r="G96" s="1" t="s">
        <v>336</v>
      </c>
      <c r="H96" s="2">
        <v>3492998707</v>
      </c>
      <c r="I96" s="2">
        <v>3492998707</v>
      </c>
      <c r="J96" s="1" t="s">
        <v>74</v>
      </c>
      <c r="K96" s="1" t="s">
        <v>75</v>
      </c>
      <c r="L96" s="1" t="s">
        <v>454</v>
      </c>
      <c r="M96" s="1" t="s">
        <v>455</v>
      </c>
      <c r="N96" s="8" t="s">
        <v>456</v>
      </c>
      <c r="O96" s="88" t="s">
        <v>457</v>
      </c>
      <c r="P96" s="1" t="s">
        <v>458</v>
      </c>
      <c r="Q96" s="1" t="s">
        <v>459</v>
      </c>
      <c r="R96" s="1" t="s">
        <v>460</v>
      </c>
      <c r="S96" s="1" t="s">
        <v>461</v>
      </c>
      <c r="T96" s="1" t="s">
        <v>462</v>
      </c>
      <c r="U96" s="1" t="s">
        <v>463</v>
      </c>
      <c r="V96" s="1"/>
      <c r="W96" s="1">
        <v>16311</v>
      </c>
      <c r="X96" s="42"/>
      <c r="Y96" s="1"/>
      <c r="Z96" s="1"/>
      <c r="AA96" s="43">
        <f t="shared" si="1"/>
        <v>0</v>
      </c>
      <c r="AB96" s="1"/>
      <c r="AC96" s="1"/>
      <c r="AD96" s="1"/>
      <c r="AE96" s="1" t="s">
        <v>464</v>
      </c>
      <c r="AF96" s="1" t="s">
        <v>90</v>
      </c>
      <c r="AG96" s="1" t="s">
        <v>465</v>
      </c>
    </row>
    <row r="97" spans="1:33" ht="25.5" x14ac:dyDescent="0.25">
      <c r="A97" s="8" t="s">
        <v>7</v>
      </c>
      <c r="B97" s="1" t="s">
        <v>466</v>
      </c>
      <c r="C97" s="15" t="s">
        <v>467</v>
      </c>
      <c r="D97" s="9" t="s">
        <v>102</v>
      </c>
      <c r="E97" s="2" t="s">
        <v>468</v>
      </c>
      <c r="F97" s="1" t="s">
        <v>140</v>
      </c>
      <c r="G97" s="1" t="s">
        <v>73</v>
      </c>
      <c r="H97" s="16">
        <v>50000000</v>
      </c>
      <c r="I97" s="16">
        <v>50000000</v>
      </c>
      <c r="J97" s="1" t="s">
        <v>74</v>
      </c>
      <c r="K97" s="1" t="s">
        <v>75</v>
      </c>
      <c r="L97" s="1" t="s">
        <v>469</v>
      </c>
      <c r="M97" s="1" t="s">
        <v>470</v>
      </c>
      <c r="N97" s="8" t="s">
        <v>471</v>
      </c>
      <c r="O97" s="17" t="s">
        <v>472</v>
      </c>
      <c r="P97" s="1"/>
      <c r="Q97" s="1"/>
      <c r="R97" s="1"/>
      <c r="S97" s="1"/>
      <c r="T97" s="1"/>
      <c r="U97" s="1"/>
      <c r="V97" s="1"/>
      <c r="W97" s="1"/>
      <c r="X97" s="42"/>
      <c r="Y97" s="1"/>
      <c r="Z97" s="1"/>
      <c r="AA97" s="43">
        <v>0</v>
      </c>
      <c r="AB97" s="1"/>
      <c r="AC97" s="1" t="s">
        <v>473</v>
      </c>
      <c r="AD97" s="1"/>
      <c r="AE97" s="1" t="s">
        <v>474</v>
      </c>
      <c r="AF97" s="1" t="s">
        <v>90</v>
      </c>
      <c r="AG97" s="1" t="s">
        <v>186</v>
      </c>
    </row>
    <row r="98" spans="1:33" ht="38.25" x14ac:dyDescent="0.25">
      <c r="A98" s="8" t="s">
        <v>7</v>
      </c>
      <c r="B98" s="1">
        <v>80101500</v>
      </c>
      <c r="C98" s="15" t="s">
        <v>475</v>
      </c>
      <c r="D98" s="9" t="s">
        <v>138</v>
      </c>
      <c r="E98" s="2" t="s">
        <v>476</v>
      </c>
      <c r="F98" s="1" t="s">
        <v>266</v>
      </c>
      <c r="G98" s="1" t="s">
        <v>73</v>
      </c>
      <c r="H98" s="16">
        <v>36000000</v>
      </c>
      <c r="I98" s="16">
        <v>36000000</v>
      </c>
      <c r="J98" s="1" t="s">
        <v>74</v>
      </c>
      <c r="K98" s="1" t="s">
        <v>75</v>
      </c>
      <c r="L98" s="1" t="s">
        <v>469</v>
      </c>
      <c r="M98" s="1" t="s">
        <v>470</v>
      </c>
      <c r="N98" s="8" t="s">
        <v>471</v>
      </c>
      <c r="O98" s="17" t="s">
        <v>472</v>
      </c>
      <c r="P98" s="1"/>
      <c r="Q98" s="1"/>
      <c r="R98" s="1"/>
      <c r="S98" s="1"/>
      <c r="T98" s="1"/>
      <c r="U98" s="1"/>
      <c r="V98" s="1"/>
      <c r="W98" s="1"/>
      <c r="X98" s="42"/>
      <c r="Y98" s="1"/>
      <c r="Z98" s="1"/>
      <c r="AA98" s="43">
        <v>0</v>
      </c>
      <c r="AB98" s="1"/>
      <c r="AC98" s="1"/>
      <c r="AD98" s="1"/>
      <c r="AE98" s="1" t="s">
        <v>477</v>
      </c>
      <c r="AF98" s="1" t="s">
        <v>90</v>
      </c>
      <c r="AG98" s="1" t="s">
        <v>186</v>
      </c>
    </row>
    <row r="99" spans="1:33" ht="38.25" x14ac:dyDescent="0.25">
      <c r="A99" s="8" t="s">
        <v>7</v>
      </c>
      <c r="B99" s="1" t="s">
        <v>478</v>
      </c>
      <c r="C99" s="15" t="s">
        <v>479</v>
      </c>
      <c r="D99" s="9" t="s">
        <v>151</v>
      </c>
      <c r="E99" s="2" t="s">
        <v>468</v>
      </c>
      <c r="F99" s="1" t="s">
        <v>311</v>
      </c>
      <c r="G99" s="1" t="s">
        <v>73</v>
      </c>
      <c r="H99" s="16">
        <f>30000000+2150000000+437787563</f>
        <v>2617787563</v>
      </c>
      <c r="I99" s="16">
        <f>30000000+2150000000+437787563</f>
        <v>2617787563</v>
      </c>
      <c r="J99" s="1" t="s">
        <v>74</v>
      </c>
      <c r="K99" s="1" t="s">
        <v>75</v>
      </c>
      <c r="L99" s="1" t="s">
        <v>469</v>
      </c>
      <c r="M99" s="1" t="s">
        <v>470</v>
      </c>
      <c r="N99" s="8" t="s">
        <v>471</v>
      </c>
      <c r="O99" s="17" t="s">
        <v>472</v>
      </c>
      <c r="P99" s="1"/>
      <c r="Q99" s="1"/>
      <c r="R99" s="1"/>
      <c r="S99" s="1"/>
      <c r="T99" s="1"/>
      <c r="U99" s="1"/>
      <c r="V99" s="1"/>
      <c r="W99" s="1"/>
      <c r="X99" s="42"/>
      <c r="Y99" s="1"/>
      <c r="Z99" s="1"/>
      <c r="AA99" s="43">
        <v>0</v>
      </c>
      <c r="AB99" s="1"/>
      <c r="AC99" s="1"/>
      <c r="AD99" s="1"/>
      <c r="AE99" s="16" t="s">
        <v>480</v>
      </c>
      <c r="AF99" s="1" t="s">
        <v>481</v>
      </c>
      <c r="AG99" s="1" t="s">
        <v>186</v>
      </c>
    </row>
    <row r="100" spans="1:33" ht="25.5" x14ac:dyDescent="0.25">
      <c r="A100" s="8" t="s">
        <v>7</v>
      </c>
      <c r="B100" s="1">
        <v>72151100</v>
      </c>
      <c r="C100" s="18" t="s">
        <v>482</v>
      </c>
      <c r="D100" s="9" t="s">
        <v>70</v>
      </c>
      <c r="E100" s="2" t="s">
        <v>71</v>
      </c>
      <c r="F100" s="1" t="s">
        <v>161</v>
      </c>
      <c r="G100" s="1" t="s">
        <v>73</v>
      </c>
      <c r="H100" s="16">
        <v>150000000</v>
      </c>
      <c r="I100" s="16">
        <v>150000000</v>
      </c>
      <c r="J100" s="1" t="s">
        <v>74</v>
      </c>
      <c r="K100" s="1" t="s">
        <v>75</v>
      </c>
      <c r="L100" s="1" t="s">
        <v>469</v>
      </c>
      <c r="M100" s="1" t="s">
        <v>470</v>
      </c>
      <c r="N100" s="8" t="s">
        <v>471</v>
      </c>
      <c r="O100" s="17" t="s">
        <v>472</v>
      </c>
      <c r="P100" s="1"/>
      <c r="Q100" s="1"/>
      <c r="R100" s="1"/>
      <c r="S100" s="1"/>
      <c r="T100" s="1"/>
      <c r="U100" s="1"/>
      <c r="V100" s="1"/>
      <c r="W100" s="1"/>
      <c r="X100" s="42"/>
      <c r="Y100" s="1"/>
      <c r="Z100" s="1"/>
      <c r="AA100" s="43">
        <v>0</v>
      </c>
      <c r="AB100" s="1"/>
      <c r="AC100" s="1"/>
      <c r="AD100" s="1"/>
      <c r="AE100" s="16" t="s">
        <v>483</v>
      </c>
      <c r="AF100" s="1" t="s">
        <v>90</v>
      </c>
      <c r="AG100" s="1" t="s">
        <v>186</v>
      </c>
    </row>
    <row r="101" spans="1:33" ht="25.5" x14ac:dyDescent="0.25">
      <c r="A101" s="8" t="s">
        <v>7</v>
      </c>
      <c r="B101" s="1">
        <v>70171600</v>
      </c>
      <c r="C101" s="18" t="s">
        <v>484</v>
      </c>
      <c r="D101" s="9" t="s">
        <v>70</v>
      </c>
      <c r="E101" s="2" t="s">
        <v>468</v>
      </c>
      <c r="F101" s="1" t="s">
        <v>103</v>
      </c>
      <c r="G101" s="1" t="s">
        <v>73</v>
      </c>
      <c r="H101" s="16">
        <v>120000000</v>
      </c>
      <c r="I101" s="16">
        <v>120000000</v>
      </c>
      <c r="J101" s="1" t="s">
        <v>74</v>
      </c>
      <c r="K101" s="1" t="s">
        <v>75</v>
      </c>
      <c r="L101" s="1" t="s">
        <v>469</v>
      </c>
      <c r="M101" s="1" t="s">
        <v>470</v>
      </c>
      <c r="N101" s="8" t="s">
        <v>471</v>
      </c>
      <c r="O101" s="17" t="s">
        <v>472</v>
      </c>
      <c r="P101" s="1"/>
      <c r="Q101" s="1"/>
      <c r="R101" s="1"/>
      <c r="S101" s="1"/>
      <c r="T101" s="1"/>
      <c r="U101" s="1"/>
      <c r="V101" s="1"/>
      <c r="W101" s="1"/>
      <c r="X101" s="42"/>
      <c r="Y101" s="1"/>
      <c r="Z101" s="1"/>
      <c r="AA101" s="43">
        <v>0</v>
      </c>
      <c r="AB101" s="1"/>
      <c r="AC101" s="1"/>
      <c r="AD101" s="1"/>
      <c r="AE101" s="16" t="s">
        <v>483</v>
      </c>
      <c r="AF101" s="1" t="s">
        <v>90</v>
      </c>
      <c r="AG101" s="1" t="s">
        <v>186</v>
      </c>
    </row>
    <row r="102" spans="1:33" ht="25.5" x14ac:dyDescent="0.25">
      <c r="A102" s="8" t="s">
        <v>7</v>
      </c>
      <c r="B102" s="1">
        <v>82101600</v>
      </c>
      <c r="C102" s="19" t="s">
        <v>485</v>
      </c>
      <c r="D102" s="9" t="s">
        <v>102</v>
      </c>
      <c r="E102" s="2" t="s">
        <v>468</v>
      </c>
      <c r="F102" s="1" t="s">
        <v>140</v>
      </c>
      <c r="G102" s="1" t="s">
        <v>73</v>
      </c>
      <c r="H102" s="16">
        <v>45084000</v>
      </c>
      <c r="I102" s="16">
        <v>45084000</v>
      </c>
      <c r="J102" s="1" t="s">
        <v>74</v>
      </c>
      <c r="K102" s="1" t="s">
        <v>75</v>
      </c>
      <c r="L102" s="1" t="s">
        <v>469</v>
      </c>
      <c r="M102" s="1" t="s">
        <v>470</v>
      </c>
      <c r="N102" s="8" t="s">
        <v>471</v>
      </c>
      <c r="O102" s="17" t="s">
        <v>472</v>
      </c>
      <c r="P102" s="1"/>
      <c r="Q102" s="1"/>
      <c r="R102" s="1"/>
      <c r="S102" s="1"/>
      <c r="T102" s="1"/>
      <c r="U102" s="1"/>
      <c r="V102" s="1"/>
      <c r="W102" s="1"/>
      <c r="X102" s="42"/>
      <c r="Y102" s="1"/>
      <c r="Z102" s="1"/>
      <c r="AA102" s="43">
        <v>0</v>
      </c>
      <c r="AB102" s="1"/>
      <c r="AC102" s="1"/>
      <c r="AD102" s="1"/>
      <c r="AE102" s="16" t="s">
        <v>483</v>
      </c>
      <c r="AF102" s="1" t="s">
        <v>90</v>
      </c>
      <c r="AG102" s="1" t="s">
        <v>186</v>
      </c>
    </row>
    <row r="103" spans="1:33" ht="51" x14ac:dyDescent="0.25">
      <c r="A103" s="8" t="s">
        <v>7</v>
      </c>
      <c r="B103" s="1">
        <v>92121704</v>
      </c>
      <c r="C103" s="15" t="s">
        <v>486</v>
      </c>
      <c r="D103" s="9" t="s">
        <v>147</v>
      </c>
      <c r="E103" s="2" t="s">
        <v>487</v>
      </c>
      <c r="F103" s="1" t="s">
        <v>103</v>
      </c>
      <c r="G103" s="1" t="s">
        <v>73</v>
      </c>
      <c r="H103" s="16">
        <f>126000000+138240000+54000000</f>
        <v>318240000</v>
      </c>
      <c r="I103" s="16">
        <f>126000000+138240000+54000000</f>
        <v>318240000</v>
      </c>
      <c r="J103" s="1" t="s">
        <v>74</v>
      </c>
      <c r="K103" s="1" t="s">
        <v>75</v>
      </c>
      <c r="L103" s="1" t="s">
        <v>469</v>
      </c>
      <c r="M103" s="1" t="s">
        <v>470</v>
      </c>
      <c r="N103" s="8" t="s">
        <v>471</v>
      </c>
      <c r="O103" s="17" t="s">
        <v>472</v>
      </c>
      <c r="P103" s="1"/>
      <c r="Q103" s="1"/>
      <c r="R103" s="1"/>
      <c r="S103" s="1"/>
      <c r="T103" s="1"/>
      <c r="U103" s="1"/>
      <c r="V103" s="1"/>
      <c r="W103" s="1"/>
      <c r="X103" s="42"/>
      <c r="Y103" s="1"/>
      <c r="Z103" s="1"/>
      <c r="AA103" s="43">
        <v>0</v>
      </c>
      <c r="AB103" s="1"/>
      <c r="AC103" s="1"/>
      <c r="AD103" s="1"/>
      <c r="AE103" s="16" t="s">
        <v>483</v>
      </c>
      <c r="AF103" s="1" t="s">
        <v>90</v>
      </c>
      <c r="AG103" s="1" t="s">
        <v>186</v>
      </c>
    </row>
    <row r="104" spans="1:33" ht="38.25" x14ac:dyDescent="0.25">
      <c r="A104" s="8" t="s">
        <v>7</v>
      </c>
      <c r="B104" s="1" t="s">
        <v>488</v>
      </c>
      <c r="C104" s="15" t="s">
        <v>489</v>
      </c>
      <c r="D104" s="9" t="s">
        <v>70</v>
      </c>
      <c r="E104" s="2" t="s">
        <v>487</v>
      </c>
      <c r="F104" s="1" t="s">
        <v>72</v>
      </c>
      <c r="G104" s="1" t="s">
        <v>73</v>
      </c>
      <c r="H104" s="16">
        <f>1260000000+829080000+138382000+379201083.276913+160798916.723087+249514312.796209+105805687.203791+43380603.9268788+18395396.0731212</f>
        <v>3184558000</v>
      </c>
      <c r="I104" s="16">
        <f>1260000000+829080000+138382000+379201083.276913+160798916.723087+249514312.796209+105805687.203791+43380603.9268788+18395396.0731212</f>
        <v>3184558000</v>
      </c>
      <c r="J104" s="1" t="s">
        <v>74</v>
      </c>
      <c r="K104" s="1" t="s">
        <v>75</v>
      </c>
      <c r="L104" s="1" t="s">
        <v>469</v>
      </c>
      <c r="M104" s="1" t="s">
        <v>470</v>
      </c>
      <c r="N104" s="8" t="s">
        <v>471</v>
      </c>
      <c r="O104" s="17" t="s">
        <v>472</v>
      </c>
      <c r="P104" s="1"/>
      <c r="Q104" s="1"/>
      <c r="R104" s="1"/>
      <c r="S104" s="1"/>
      <c r="T104" s="1"/>
      <c r="U104" s="1"/>
      <c r="V104" s="1"/>
      <c r="W104" s="1"/>
      <c r="X104" s="42"/>
      <c r="Y104" s="1"/>
      <c r="Z104" s="1"/>
      <c r="AA104" s="43">
        <v>0</v>
      </c>
      <c r="AB104" s="1"/>
      <c r="AC104" s="1"/>
      <c r="AD104" s="1"/>
      <c r="AE104" s="16" t="s">
        <v>483</v>
      </c>
      <c r="AF104" s="1" t="s">
        <v>90</v>
      </c>
      <c r="AG104" s="1" t="s">
        <v>186</v>
      </c>
    </row>
    <row r="105" spans="1:33" ht="38.25" x14ac:dyDescent="0.25">
      <c r="A105" s="8" t="s">
        <v>7</v>
      </c>
      <c r="B105" s="1">
        <v>70171600</v>
      </c>
      <c r="C105" s="20" t="s">
        <v>490</v>
      </c>
      <c r="D105" s="9" t="s">
        <v>102</v>
      </c>
      <c r="E105" s="2" t="s">
        <v>71</v>
      </c>
      <c r="F105" s="1" t="s">
        <v>103</v>
      </c>
      <c r="G105" s="1" t="s">
        <v>73</v>
      </c>
      <c r="H105" s="16">
        <v>504000000</v>
      </c>
      <c r="I105" s="16">
        <v>504000000</v>
      </c>
      <c r="J105" s="1" t="s">
        <v>74</v>
      </c>
      <c r="K105" s="1" t="s">
        <v>75</v>
      </c>
      <c r="L105" s="1" t="s">
        <v>469</v>
      </c>
      <c r="M105" s="1" t="s">
        <v>470</v>
      </c>
      <c r="N105" s="8" t="s">
        <v>471</v>
      </c>
      <c r="O105" s="17" t="s">
        <v>472</v>
      </c>
      <c r="P105" s="1" t="s">
        <v>104</v>
      </c>
      <c r="Q105" s="1" t="s">
        <v>491</v>
      </c>
      <c r="R105" s="1" t="s">
        <v>492</v>
      </c>
      <c r="S105" s="1">
        <v>220155001</v>
      </c>
      <c r="T105" s="1"/>
      <c r="U105" s="1"/>
      <c r="V105" s="1"/>
      <c r="W105" s="1"/>
      <c r="X105" s="42"/>
      <c r="Y105" s="1"/>
      <c r="Z105" s="1"/>
      <c r="AA105" s="43">
        <v>0</v>
      </c>
      <c r="AB105" s="1"/>
      <c r="AC105" s="1"/>
      <c r="AD105" s="1"/>
      <c r="AE105" s="16" t="s">
        <v>483</v>
      </c>
      <c r="AF105" s="1" t="s">
        <v>90</v>
      </c>
      <c r="AG105" s="1" t="s">
        <v>186</v>
      </c>
    </row>
    <row r="106" spans="1:33" ht="38.25" x14ac:dyDescent="0.25">
      <c r="A106" s="8" t="s">
        <v>7</v>
      </c>
      <c r="B106" s="1">
        <v>72103300</v>
      </c>
      <c r="C106" s="20" t="s">
        <v>493</v>
      </c>
      <c r="D106" s="9" t="s">
        <v>147</v>
      </c>
      <c r="E106" s="2" t="s">
        <v>494</v>
      </c>
      <c r="F106" s="1" t="s">
        <v>72</v>
      </c>
      <c r="G106" s="1" t="s">
        <v>73</v>
      </c>
      <c r="H106" s="16">
        <f>40000000+2500000000</f>
        <v>2540000000</v>
      </c>
      <c r="I106" s="16">
        <f>40000000+2500000000</f>
        <v>2540000000</v>
      </c>
      <c r="J106" s="1" t="s">
        <v>74</v>
      </c>
      <c r="K106" s="1" t="s">
        <v>75</v>
      </c>
      <c r="L106" s="1" t="s">
        <v>469</v>
      </c>
      <c r="M106" s="1" t="s">
        <v>470</v>
      </c>
      <c r="N106" s="8" t="s">
        <v>471</v>
      </c>
      <c r="O106" s="17" t="s">
        <v>472</v>
      </c>
      <c r="P106" s="1" t="s">
        <v>104</v>
      </c>
      <c r="Q106" s="1" t="s">
        <v>491</v>
      </c>
      <c r="R106" s="1" t="s">
        <v>495</v>
      </c>
      <c r="S106" s="1">
        <v>112350003</v>
      </c>
      <c r="T106" s="1"/>
      <c r="U106" s="1"/>
      <c r="V106" s="1"/>
      <c r="W106" s="1"/>
      <c r="X106" s="42"/>
      <c r="Y106" s="1"/>
      <c r="Z106" s="1"/>
      <c r="AA106" s="43">
        <v>0</v>
      </c>
      <c r="AB106" s="1"/>
      <c r="AC106" s="1"/>
      <c r="AD106" s="1"/>
      <c r="AE106" s="1" t="s">
        <v>496</v>
      </c>
      <c r="AF106" s="1" t="s">
        <v>497</v>
      </c>
      <c r="AG106" s="1" t="s">
        <v>186</v>
      </c>
    </row>
    <row r="107" spans="1:33" ht="38.25" x14ac:dyDescent="0.25">
      <c r="A107" s="8" t="s">
        <v>7</v>
      </c>
      <c r="B107" s="1">
        <v>72103300</v>
      </c>
      <c r="C107" s="20" t="s">
        <v>498</v>
      </c>
      <c r="D107" s="9" t="s">
        <v>147</v>
      </c>
      <c r="E107" s="2" t="s">
        <v>476</v>
      </c>
      <c r="F107" s="1" t="s">
        <v>438</v>
      </c>
      <c r="G107" s="1" t="s">
        <v>73</v>
      </c>
      <c r="H107" s="16">
        <v>207000000</v>
      </c>
      <c r="I107" s="16">
        <v>207000000</v>
      </c>
      <c r="J107" s="1" t="s">
        <v>74</v>
      </c>
      <c r="K107" s="1" t="s">
        <v>75</v>
      </c>
      <c r="L107" s="1" t="s">
        <v>469</v>
      </c>
      <c r="M107" s="1" t="s">
        <v>470</v>
      </c>
      <c r="N107" s="8" t="s">
        <v>471</v>
      </c>
      <c r="O107" s="17" t="s">
        <v>472</v>
      </c>
      <c r="P107" s="1" t="s">
        <v>104</v>
      </c>
      <c r="Q107" s="1" t="s">
        <v>491</v>
      </c>
      <c r="R107" s="1" t="s">
        <v>495</v>
      </c>
      <c r="S107" s="1">
        <v>112350003</v>
      </c>
      <c r="T107" s="1"/>
      <c r="U107" s="1"/>
      <c r="V107" s="1"/>
      <c r="W107" s="1"/>
      <c r="X107" s="42"/>
      <c r="Y107" s="1"/>
      <c r="Z107" s="1"/>
      <c r="AA107" s="43">
        <v>0</v>
      </c>
      <c r="AB107" s="1"/>
      <c r="AC107" s="1"/>
      <c r="AD107" s="1"/>
      <c r="AE107" s="16" t="s">
        <v>483</v>
      </c>
      <c r="AF107" s="1" t="s">
        <v>90</v>
      </c>
      <c r="AG107" s="1" t="s">
        <v>186</v>
      </c>
    </row>
    <row r="108" spans="1:33" ht="25.5" x14ac:dyDescent="0.25">
      <c r="A108" s="8" t="s">
        <v>7</v>
      </c>
      <c r="B108" s="1">
        <v>53102710</v>
      </c>
      <c r="C108" s="15" t="s">
        <v>499</v>
      </c>
      <c r="D108" s="9" t="s">
        <v>147</v>
      </c>
      <c r="E108" s="2" t="s">
        <v>494</v>
      </c>
      <c r="F108" s="1" t="s">
        <v>311</v>
      </c>
      <c r="G108" s="1" t="s">
        <v>73</v>
      </c>
      <c r="H108" s="16">
        <f>47440000+82561000</f>
        <v>130001000</v>
      </c>
      <c r="I108" s="16">
        <f>47440000+82561000</f>
        <v>130001000</v>
      </c>
      <c r="J108" s="1" t="s">
        <v>74</v>
      </c>
      <c r="K108" s="1" t="s">
        <v>75</v>
      </c>
      <c r="L108" s="1" t="s">
        <v>469</v>
      </c>
      <c r="M108" s="1" t="s">
        <v>470</v>
      </c>
      <c r="N108" s="8" t="s">
        <v>471</v>
      </c>
      <c r="O108" s="17" t="s">
        <v>472</v>
      </c>
      <c r="P108" s="1"/>
      <c r="Q108" s="1"/>
      <c r="R108" s="1"/>
      <c r="S108" s="1"/>
      <c r="T108" s="1"/>
      <c r="U108" s="1"/>
      <c r="V108" s="1"/>
      <c r="W108" s="1"/>
      <c r="X108" s="42"/>
      <c r="Y108" s="1"/>
      <c r="Z108" s="1"/>
      <c r="AA108" s="43">
        <v>0</v>
      </c>
      <c r="AB108" s="1"/>
      <c r="AC108" s="1"/>
      <c r="AD108" s="1"/>
      <c r="AE108" s="16" t="s">
        <v>477</v>
      </c>
      <c r="AF108" s="1" t="s">
        <v>90</v>
      </c>
      <c r="AG108" s="1" t="s">
        <v>186</v>
      </c>
    </row>
    <row r="109" spans="1:33" ht="25.5" x14ac:dyDescent="0.25">
      <c r="A109" s="8" t="s">
        <v>7</v>
      </c>
      <c r="B109" s="1" t="s">
        <v>500</v>
      </c>
      <c r="C109" s="15" t="s">
        <v>501</v>
      </c>
      <c r="D109" s="9" t="s">
        <v>102</v>
      </c>
      <c r="E109" s="2" t="s">
        <v>468</v>
      </c>
      <c r="F109" s="1" t="s">
        <v>140</v>
      </c>
      <c r="G109" s="1" t="s">
        <v>73</v>
      </c>
      <c r="H109" s="16">
        <v>2500000</v>
      </c>
      <c r="I109" s="16">
        <v>2500000</v>
      </c>
      <c r="J109" s="1" t="s">
        <v>74</v>
      </c>
      <c r="K109" s="1" t="s">
        <v>75</v>
      </c>
      <c r="L109" s="1" t="s">
        <v>469</v>
      </c>
      <c r="M109" s="1" t="s">
        <v>470</v>
      </c>
      <c r="N109" s="8" t="s">
        <v>471</v>
      </c>
      <c r="O109" s="17" t="s">
        <v>472</v>
      </c>
      <c r="P109" s="1"/>
      <c r="Q109" s="1"/>
      <c r="R109" s="1"/>
      <c r="S109" s="1"/>
      <c r="T109" s="1"/>
      <c r="U109" s="1"/>
      <c r="V109" s="1"/>
      <c r="W109" s="1"/>
      <c r="X109" s="42"/>
      <c r="Y109" s="1"/>
      <c r="Z109" s="1"/>
      <c r="AA109" s="43">
        <v>0</v>
      </c>
      <c r="AB109" s="1"/>
      <c r="AC109" s="1"/>
      <c r="AD109" s="1"/>
      <c r="AE109" s="16" t="s">
        <v>477</v>
      </c>
      <c r="AF109" s="1" t="s">
        <v>90</v>
      </c>
      <c r="AG109" s="1" t="s">
        <v>186</v>
      </c>
    </row>
    <row r="110" spans="1:33" ht="25.5" x14ac:dyDescent="0.25">
      <c r="A110" s="8" t="s">
        <v>7</v>
      </c>
      <c r="B110" s="1" t="s">
        <v>502</v>
      </c>
      <c r="C110" s="18" t="s">
        <v>503</v>
      </c>
      <c r="D110" s="9" t="s">
        <v>504</v>
      </c>
      <c r="E110" s="2" t="s">
        <v>505</v>
      </c>
      <c r="F110" s="1" t="s">
        <v>140</v>
      </c>
      <c r="G110" s="1" t="s">
        <v>73</v>
      </c>
      <c r="H110" s="16">
        <v>15000000</v>
      </c>
      <c r="I110" s="16">
        <v>15000000</v>
      </c>
      <c r="J110" s="1" t="s">
        <v>74</v>
      </c>
      <c r="K110" s="1" t="s">
        <v>75</v>
      </c>
      <c r="L110" s="1" t="s">
        <v>469</v>
      </c>
      <c r="M110" s="1" t="s">
        <v>470</v>
      </c>
      <c r="N110" s="8" t="s">
        <v>471</v>
      </c>
      <c r="O110" s="17" t="s">
        <v>472</v>
      </c>
      <c r="P110" s="1"/>
      <c r="Q110" s="1"/>
      <c r="R110" s="1"/>
      <c r="S110" s="1"/>
      <c r="T110" s="1"/>
      <c r="U110" s="1"/>
      <c r="V110" s="1"/>
      <c r="W110" s="1"/>
      <c r="X110" s="42"/>
      <c r="Y110" s="1"/>
      <c r="Z110" s="1"/>
      <c r="AA110" s="43">
        <v>0</v>
      </c>
      <c r="AB110" s="1"/>
      <c r="AC110" s="1"/>
      <c r="AD110" s="1"/>
      <c r="AE110" s="16" t="s">
        <v>477</v>
      </c>
      <c r="AF110" s="1" t="s">
        <v>90</v>
      </c>
      <c r="AG110" s="1" t="s">
        <v>186</v>
      </c>
    </row>
    <row r="111" spans="1:33" ht="25.5" x14ac:dyDescent="0.25">
      <c r="A111" s="8" t="s">
        <v>7</v>
      </c>
      <c r="B111" s="1">
        <v>72101509</v>
      </c>
      <c r="C111" s="18" t="s">
        <v>506</v>
      </c>
      <c r="D111" s="9" t="s">
        <v>151</v>
      </c>
      <c r="E111" s="2" t="s">
        <v>468</v>
      </c>
      <c r="F111" s="1" t="s">
        <v>161</v>
      </c>
      <c r="G111" s="1" t="s">
        <v>73</v>
      </c>
      <c r="H111" s="16">
        <v>100000000</v>
      </c>
      <c r="I111" s="16">
        <v>100000000</v>
      </c>
      <c r="J111" s="1" t="s">
        <v>74</v>
      </c>
      <c r="K111" s="1" t="s">
        <v>75</v>
      </c>
      <c r="L111" s="1" t="s">
        <v>469</v>
      </c>
      <c r="M111" s="1" t="s">
        <v>470</v>
      </c>
      <c r="N111" s="8" t="s">
        <v>471</v>
      </c>
      <c r="O111" s="17" t="s">
        <v>472</v>
      </c>
      <c r="P111" s="1"/>
      <c r="Q111" s="1"/>
      <c r="R111" s="1"/>
      <c r="S111" s="1"/>
      <c r="T111" s="1"/>
      <c r="U111" s="1"/>
      <c r="V111" s="1"/>
      <c r="W111" s="1"/>
      <c r="X111" s="42"/>
      <c r="Y111" s="1"/>
      <c r="Z111" s="1"/>
      <c r="AA111" s="43">
        <v>0</v>
      </c>
      <c r="AB111" s="1"/>
      <c r="AC111" s="1"/>
      <c r="AD111" s="1"/>
      <c r="AE111" s="16" t="s">
        <v>477</v>
      </c>
      <c r="AF111" s="1" t="s">
        <v>90</v>
      </c>
      <c r="AG111" s="1" t="s">
        <v>186</v>
      </c>
    </row>
    <row r="112" spans="1:33" ht="25.5" x14ac:dyDescent="0.25">
      <c r="A112" s="8" t="s">
        <v>7</v>
      </c>
      <c r="B112" s="1">
        <v>72101509</v>
      </c>
      <c r="C112" s="18" t="s">
        <v>507</v>
      </c>
      <c r="D112" s="9" t="s">
        <v>151</v>
      </c>
      <c r="E112" s="2" t="s">
        <v>468</v>
      </c>
      <c r="F112" s="1" t="s">
        <v>140</v>
      </c>
      <c r="G112" s="1" t="s">
        <v>73</v>
      </c>
      <c r="H112" s="16">
        <v>30000000</v>
      </c>
      <c r="I112" s="16">
        <v>30000000</v>
      </c>
      <c r="J112" s="1" t="s">
        <v>74</v>
      </c>
      <c r="K112" s="1" t="s">
        <v>75</v>
      </c>
      <c r="L112" s="1" t="s">
        <v>469</v>
      </c>
      <c r="M112" s="1" t="s">
        <v>470</v>
      </c>
      <c r="N112" s="8" t="s">
        <v>471</v>
      </c>
      <c r="O112" s="17" t="s">
        <v>472</v>
      </c>
      <c r="P112" s="1"/>
      <c r="Q112" s="1"/>
      <c r="R112" s="1"/>
      <c r="S112" s="1"/>
      <c r="T112" s="1"/>
      <c r="U112" s="1"/>
      <c r="V112" s="1"/>
      <c r="W112" s="1"/>
      <c r="X112" s="42"/>
      <c r="Y112" s="1"/>
      <c r="Z112" s="1"/>
      <c r="AA112" s="43">
        <v>0</v>
      </c>
      <c r="AB112" s="1"/>
      <c r="AC112" s="1"/>
      <c r="AD112" s="1"/>
      <c r="AE112" s="16" t="s">
        <v>477</v>
      </c>
      <c r="AF112" s="1" t="s">
        <v>90</v>
      </c>
      <c r="AG112" s="1" t="s">
        <v>186</v>
      </c>
    </row>
    <row r="113" spans="1:33" ht="51" x14ac:dyDescent="0.25">
      <c r="A113" s="8" t="s">
        <v>7</v>
      </c>
      <c r="B113" s="1">
        <v>42281600</v>
      </c>
      <c r="C113" s="15" t="s">
        <v>508</v>
      </c>
      <c r="D113" s="9" t="s">
        <v>96</v>
      </c>
      <c r="E113" s="2" t="s">
        <v>509</v>
      </c>
      <c r="F113" s="1" t="s">
        <v>140</v>
      </c>
      <c r="G113" s="1" t="s">
        <v>73</v>
      </c>
      <c r="H113" s="16">
        <v>8000000</v>
      </c>
      <c r="I113" s="16">
        <v>8000000</v>
      </c>
      <c r="J113" s="1" t="s">
        <v>74</v>
      </c>
      <c r="K113" s="1" t="s">
        <v>75</v>
      </c>
      <c r="L113" s="1" t="s">
        <v>469</v>
      </c>
      <c r="M113" s="1" t="s">
        <v>470</v>
      </c>
      <c r="N113" s="8" t="s">
        <v>471</v>
      </c>
      <c r="O113" s="17" t="s">
        <v>472</v>
      </c>
      <c r="P113" s="1"/>
      <c r="Q113" s="1"/>
      <c r="R113" s="1"/>
      <c r="S113" s="1"/>
      <c r="T113" s="1"/>
      <c r="U113" s="1"/>
      <c r="V113" s="1"/>
      <c r="W113" s="1"/>
      <c r="X113" s="42"/>
      <c r="Y113" s="1"/>
      <c r="Z113" s="1"/>
      <c r="AA113" s="43">
        <v>0</v>
      </c>
      <c r="AB113" s="1"/>
      <c r="AC113" s="1"/>
      <c r="AD113" s="1"/>
      <c r="AE113" s="16" t="s">
        <v>477</v>
      </c>
      <c r="AF113" s="1" t="s">
        <v>90</v>
      </c>
      <c r="AG113" s="1" t="s">
        <v>186</v>
      </c>
    </row>
    <row r="114" spans="1:33" ht="25.5" x14ac:dyDescent="0.25">
      <c r="A114" s="8" t="s">
        <v>7</v>
      </c>
      <c r="B114" s="1">
        <v>72103300</v>
      </c>
      <c r="C114" s="15" t="s">
        <v>510</v>
      </c>
      <c r="D114" s="9" t="s">
        <v>151</v>
      </c>
      <c r="E114" s="2" t="s">
        <v>71</v>
      </c>
      <c r="F114" s="1" t="s">
        <v>140</v>
      </c>
      <c r="G114" s="1" t="s">
        <v>73</v>
      </c>
      <c r="H114" s="16">
        <v>3000000</v>
      </c>
      <c r="I114" s="16">
        <v>3000000</v>
      </c>
      <c r="J114" s="1" t="s">
        <v>74</v>
      </c>
      <c r="K114" s="1" t="s">
        <v>75</v>
      </c>
      <c r="L114" s="1" t="s">
        <v>469</v>
      </c>
      <c r="M114" s="1" t="s">
        <v>470</v>
      </c>
      <c r="N114" s="8" t="s">
        <v>471</v>
      </c>
      <c r="O114" s="17" t="s">
        <v>472</v>
      </c>
      <c r="P114" s="1"/>
      <c r="Q114" s="1"/>
      <c r="R114" s="1"/>
      <c r="S114" s="1"/>
      <c r="T114" s="1"/>
      <c r="U114" s="1"/>
      <c r="V114" s="1"/>
      <c r="W114" s="1"/>
      <c r="X114" s="42"/>
      <c r="Y114" s="1"/>
      <c r="Z114" s="1"/>
      <c r="AA114" s="43">
        <v>0</v>
      </c>
      <c r="AB114" s="1"/>
      <c r="AC114" s="1"/>
      <c r="AD114" s="1"/>
      <c r="AE114" s="16" t="s">
        <v>477</v>
      </c>
      <c r="AF114" s="1" t="s">
        <v>90</v>
      </c>
      <c r="AG114" s="1" t="s">
        <v>186</v>
      </c>
    </row>
    <row r="115" spans="1:33" ht="25.5" x14ac:dyDescent="0.25">
      <c r="A115" s="8" t="s">
        <v>7</v>
      </c>
      <c r="B115" s="1" t="s">
        <v>511</v>
      </c>
      <c r="C115" s="21" t="s">
        <v>512</v>
      </c>
      <c r="D115" s="9" t="s">
        <v>102</v>
      </c>
      <c r="E115" s="2" t="s">
        <v>476</v>
      </c>
      <c r="F115" s="1" t="s">
        <v>140</v>
      </c>
      <c r="G115" s="1" t="s">
        <v>73</v>
      </c>
      <c r="H115" s="16">
        <v>2500000</v>
      </c>
      <c r="I115" s="16">
        <v>2500000</v>
      </c>
      <c r="J115" s="1" t="s">
        <v>74</v>
      </c>
      <c r="K115" s="1" t="s">
        <v>75</v>
      </c>
      <c r="L115" s="1" t="s">
        <v>469</v>
      </c>
      <c r="M115" s="1" t="s">
        <v>470</v>
      </c>
      <c r="N115" s="8" t="s">
        <v>471</v>
      </c>
      <c r="O115" s="17" t="s">
        <v>472</v>
      </c>
      <c r="P115" s="1"/>
      <c r="Q115" s="1"/>
      <c r="R115" s="1"/>
      <c r="S115" s="1"/>
      <c r="T115" s="1"/>
      <c r="U115" s="1"/>
      <c r="V115" s="1"/>
      <c r="W115" s="1"/>
      <c r="X115" s="42"/>
      <c r="Y115" s="1"/>
      <c r="Z115" s="1"/>
      <c r="AA115" s="43">
        <v>0</v>
      </c>
      <c r="AB115" s="1"/>
      <c r="AC115" s="1"/>
      <c r="AD115" s="1"/>
      <c r="AE115" s="16" t="s">
        <v>477</v>
      </c>
      <c r="AF115" s="1" t="s">
        <v>90</v>
      </c>
      <c r="AG115" s="1" t="s">
        <v>186</v>
      </c>
    </row>
    <row r="116" spans="1:33" ht="38.25" x14ac:dyDescent="0.25">
      <c r="A116" s="8" t="s">
        <v>7</v>
      </c>
      <c r="B116" s="1">
        <v>47131902</v>
      </c>
      <c r="C116" s="18" t="s">
        <v>513</v>
      </c>
      <c r="D116" s="9" t="s">
        <v>151</v>
      </c>
      <c r="E116" s="2" t="s">
        <v>509</v>
      </c>
      <c r="F116" s="1" t="s">
        <v>140</v>
      </c>
      <c r="G116" s="1" t="s">
        <v>73</v>
      </c>
      <c r="H116" s="16">
        <v>2000000</v>
      </c>
      <c r="I116" s="16">
        <v>2000000</v>
      </c>
      <c r="J116" s="1" t="s">
        <v>74</v>
      </c>
      <c r="K116" s="1" t="s">
        <v>75</v>
      </c>
      <c r="L116" s="1" t="s">
        <v>469</v>
      </c>
      <c r="M116" s="1" t="s">
        <v>470</v>
      </c>
      <c r="N116" s="8" t="s">
        <v>471</v>
      </c>
      <c r="O116" s="17" t="s">
        <v>472</v>
      </c>
      <c r="P116" s="1" t="s">
        <v>104</v>
      </c>
      <c r="Q116" s="1" t="s">
        <v>491</v>
      </c>
      <c r="R116" s="1" t="s">
        <v>514</v>
      </c>
      <c r="S116" s="1">
        <v>220160001</v>
      </c>
      <c r="T116" s="1"/>
      <c r="U116" s="1"/>
      <c r="V116" s="1"/>
      <c r="W116" s="1"/>
      <c r="X116" s="42"/>
      <c r="Y116" s="1"/>
      <c r="Z116" s="1"/>
      <c r="AA116" s="43">
        <v>0</v>
      </c>
      <c r="AB116" s="1"/>
      <c r="AC116" s="1"/>
      <c r="AD116" s="1"/>
      <c r="AE116" s="16" t="s">
        <v>477</v>
      </c>
      <c r="AF116" s="1" t="s">
        <v>90</v>
      </c>
      <c r="AG116" s="1" t="s">
        <v>186</v>
      </c>
    </row>
    <row r="117" spans="1:33" ht="38.25" x14ac:dyDescent="0.25">
      <c r="A117" s="8" t="s">
        <v>7</v>
      </c>
      <c r="B117" s="1">
        <v>46181900</v>
      </c>
      <c r="C117" s="21" t="s">
        <v>515</v>
      </c>
      <c r="D117" s="9" t="s">
        <v>96</v>
      </c>
      <c r="E117" s="2" t="s">
        <v>509</v>
      </c>
      <c r="F117" s="1" t="s">
        <v>140</v>
      </c>
      <c r="G117" s="1" t="s">
        <v>73</v>
      </c>
      <c r="H117" s="16">
        <v>3000000</v>
      </c>
      <c r="I117" s="16">
        <v>3000000</v>
      </c>
      <c r="J117" s="1" t="s">
        <v>74</v>
      </c>
      <c r="K117" s="1" t="s">
        <v>75</v>
      </c>
      <c r="L117" s="1" t="s">
        <v>469</v>
      </c>
      <c r="M117" s="1" t="s">
        <v>470</v>
      </c>
      <c r="N117" s="8" t="s">
        <v>471</v>
      </c>
      <c r="O117" s="17" t="s">
        <v>472</v>
      </c>
      <c r="P117" s="1" t="s">
        <v>104</v>
      </c>
      <c r="Q117" s="1" t="s">
        <v>491</v>
      </c>
      <c r="R117" s="1" t="s">
        <v>514</v>
      </c>
      <c r="S117" s="1">
        <v>220160001</v>
      </c>
      <c r="T117" s="1"/>
      <c r="U117" s="1"/>
      <c r="V117" s="1"/>
      <c r="W117" s="1"/>
      <c r="X117" s="42"/>
      <c r="Y117" s="1"/>
      <c r="Z117" s="1"/>
      <c r="AA117" s="43">
        <v>0</v>
      </c>
      <c r="AB117" s="1"/>
      <c r="AC117" s="1"/>
      <c r="AD117" s="1"/>
      <c r="AE117" s="16" t="s">
        <v>477</v>
      </c>
      <c r="AF117" s="1" t="s">
        <v>90</v>
      </c>
      <c r="AG117" s="1" t="s">
        <v>186</v>
      </c>
    </row>
    <row r="118" spans="1:33" ht="38.25" x14ac:dyDescent="0.25">
      <c r="A118" s="8" t="s">
        <v>7</v>
      </c>
      <c r="B118" s="1">
        <v>85121608</v>
      </c>
      <c r="C118" s="21" t="s">
        <v>516</v>
      </c>
      <c r="D118" s="9" t="s">
        <v>138</v>
      </c>
      <c r="E118" s="2" t="s">
        <v>517</v>
      </c>
      <c r="F118" s="1" t="s">
        <v>140</v>
      </c>
      <c r="G118" s="1" t="s">
        <v>73</v>
      </c>
      <c r="H118" s="16">
        <v>5000000</v>
      </c>
      <c r="I118" s="16">
        <v>5000000</v>
      </c>
      <c r="J118" s="1" t="s">
        <v>74</v>
      </c>
      <c r="K118" s="1" t="s">
        <v>75</v>
      </c>
      <c r="L118" s="1" t="s">
        <v>469</v>
      </c>
      <c r="M118" s="1" t="s">
        <v>470</v>
      </c>
      <c r="N118" s="8" t="s">
        <v>471</v>
      </c>
      <c r="O118" s="17" t="s">
        <v>472</v>
      </c>
      <c r="P118" s="1" t="s">
        <v>104</v>
      </c>
      <c r="Q118" s="1" t="s">
        <v>491</v>
      </c>
      <c r="R118" s="1" t="s">
        <v>514</v>
      </c>
      <c r="S118" s="1">
        <v>220160001</v>
      </c>
      <c r="T118" s="1"/>
      <c r="U118" s="1"/>
      <c r="V118" s="1"/>
      <c r="W118" s="1"/>
      <c r="X118" s="42"/>
      <c r="Y118" s="1"/>
      <c r="Z118" s="1"/>
      <c r="AA118" s="43">
        <v>0</v>
      </c>
      <c r="AB118" s="1"/>
      <c r="AC118" s="1"/>
      <c r="AD118" s="1"/>
      <c r="AE118" s="16" t="s">
        <v>477</v>
      </c>
      <c r="AF118" s="1" t="s">
        <v>90</v>
      </c>
      <c r="AG118" s="1" t="s">
        <v>186</v>
      </c>
    </row>
    <row r="119" spans="1:33" ht="51" x14ac:dyDescent="0.25">
      <c r="A119" s="8" t="s">
        <v>7</v>
      </c>
      <c r="B119" s="1" t="s">
        <v>518</v>
      </c>
      <c r="C119" s="18" t="s">
        <v>519</v>
      </c>
      <c r="D119" s="9" t="s">
        <v>151</v>
      </c>
      <c r="E119" s="2" t="s">
        <v>71</v>
      </c>
      <c r="F119" s="1" t="s">
        <v>140</v>
      </c>
      <c r="G119" s="1" t="s">
        <v>73</v>
      </c>
      <c r="H119" s="16">
        <v>55000000</v>
      </c>
      <c r="I119" s="16">
        <v>55000000</v>
      </c>
      <c r="J119" s="1" t="s">
        <v>74</v>
      </c>
      <c r="K119" s="1" t="s">
        <v>75</v>
      </c>
      <c r="L119" s="1" t="s">
        <v>469</v>
      </c>
      <c r="M119" s="1" t="s">
        <v>470</v>
      </c>
      <c r="N119" s="8" t="s">
        <v>471</v>
      </c>
      <c r="O119" s="17" t="s">
        <v>472</v>
      </c>
      <c r="P119" s="1" t="s">
        <v>104</v>
      </c>
      <c r="Q119" s="1" t="s">
        <v>491</v>
      </c>
      <c r="R119" s="1" t="s">
        <v>514</v>
      </c>
      <c r="S119" s="1">
        <v>220160001</v>
      </c>
      <c r="T119" s="1"/>
      <c r="U119" s="1"/>
      <c r="V119" s="1"/>
      <c r="W119" s="1"/>
      <c r="X119" s="42"/>
      <c r="Y119" s="1"/>
      <c r="Z119" s="1"/>
      <c r="AA119" s="43">
        <v>0</v>
      </c>
      <c r="AB119" s="1"/>
      <c r="AC119" s="1"/>
      <c r="AD119" s="1"/>
      <c r="AE119" s="16" t="s">
        <v>477</v>
      </c>
      <c r="AF119" s="1" t="s">
        <v>90</v>
      </c>
      <c r="AG119" s="1" t="s">
        <v>186</v>
      </c>
    </row>
    <row r="120" spans="1:33" ht="38.25" x14ac:dyDescent="0.25">
      <c r="A120" s="8" t="s">
        <v>7</v>
      </c>
      <c r="B120" s="1">
        <v>81111503</v>
      </c>
      <c r="C120" s="18" t="s">
        <v>520</v>
      </c>
      <c r="D120" s="9" t="s">
        <v>102</v>
      </c>
      <c r="E120" s="2" t="s">
        <v>71</v>
      </c>
      <c r="F120" s="1" t="s">
        <v>521</v>
      </c>
      <c r="G120" s="1" t="s">
        <v>73</v>
      </c>
      <c r="H120" s="16">
        <v>10000000</v>
      </c>
      <c r="I120" s="16">
        <v>10000000</v>
      </c>
      <c r="J120" s="1" t="s">
        <v>74</v>
      </c>
      <c r="K120" s="1" t="s">
        <v>75</v>
      </c>
      <c r="L120" s="1" t="s">
        <v>469</v>
      </c>
      <c r="M120" s="1" t="s">
        <v>470</v>
      </c>
      <c r="N120" s="8" t="s">
        <v>471</v>
      </c>
      <c r="O120" s="17" t="s">
        <v>472</v>
      </c>
      <c r="P120" s="1" t="s">
        <v>104</v>
      </c>
      <c r="Q120" s="1" t="s">
        <v>491</v>
      </c>
      <c r="R120" s="1" t="s">
        <v>514</v>
      </c>
      <c r="S120" s="1">
        <v>220160001</v>
      </c>
      <c r="T120" s="1"/>
      <c r="U120" s="1"/>
      <c r="V120" s="1"/>
      <c r="W120" s="1"/>
      <c r="X120" s="42"/>
      <c r="Y120" s="1"/>
      <c r="Z120" s="1"/>
      <c r="AA120" s="43">
        <v>0</v>
      </c>
      <c r="AB120" s="1"/>
      <c r="AC120" s="1"/>
      <c r="AD120" s="1"/>
      <c r="AE120" s="16" t="s">
        <v>477</v>
      </c>
      <c r="AF120" s="1" t="s">
        <v>90</v>
      </c>
      <c r="AG120" s="1" t="s">
        <v>186</v>
      </c>
    </row>
    <row r="121" spans="1:33" ht="38.25" x14ac:dyDescent="0.25">
      <c r="A121" s="8" t="s">
        <v>7</v>
      </c>
      <c r="B121" s="1">
        <v>85111510</v>
      </c>
      <c r="C121" s="18" t="s">
        <v>522</v>
      </c>
      <c r="D121" s="9" t="s">
        <v>147</v>
      </c>
      <c r="E121" s="2" t="s">
        <v>509</v>
      </c>
      <c r="F121" s="1" t="s">
        <v>140</v>
      </c>
      <c r="G121" s="1" t="s">
        <v>73</v>
      </c>
      <c r="H121" s="16">
        <v>10000000</v>
      </c>
      <c r="I121" s="16">
        <v>10000000</v>
      </c>
      <c r="J121" s="1" t="s">
        <v>74</v>
      </c>
      <c r="K121" s="1" t="s">
        <v>75</v>
      </c>
      <c r="L121" s="1" t="s">
        <v>469</v>
      </c>
      <c r="M121" s="1" t="s">
        <v>470</v>
      </c>
      <c r="N121" s="8" t="s">
        <v>471</v>
      </c>
      <c r="O121" s="17" t="s">
        <v>472</v>
      </c>
      <c r="P121" s="1" t="s">
        <v>104</v>
      </c>
      <c r="Q121" s="1" t="s">
        <v>491</v>
      </c>
      <c r="R121" s="1" t="s">
        <v>514</v>
      </c>
      <c r="S121" s="1">
        <v>220160001</v>
      </c>
      <c r="T121" s="1"/>
      <c r="U121" s="1"/>
      <c r="V121" s="1"/>
      <c r="W121" s="1"/>
      <c r="X121" s="42"/>
      <c r="Y121" s="1"/>
      <c r="Z121" s="1"/>
      <c r="AA121" s="43">
        <v>0</v>
      </c>
      <c r="AB121" s="1"/>
      <c r="AC121" s="1"/>
      <c r="AD121" s="1"/>
      <c r="AE121" s="16" t="s">
        <v>477</v>
      </c>
      <c r="AF121" s="1" t="s">
        <v>90</v>
      </c>
      <c r="AG121" s="1" t="s">
        <v>186</v>
      </c>
    </row>
    <row r="122" spans="1:33" ht="38.25" x14ac:dyDescent="0.25">
      <c r="A122" s="8" t="s">
        <v>7</v>
      </c>
      <c r="B122" s="1">
        <v>81111503</v>
      </c>
      <c r="C122" s="18" t="s">
        <v>523</v>
      </c>
      <c r="D122" s="9" t="s">
        <v>147</v>
      </c>
      <c r="E122" s="2" t="s">
        <v>494</v>
      </c>
      <c r="F122" s="1" t="s">
        <v>140</v>
      </c>
      <c r="G122" s="1" t="s">
        <v>73</v>
      </c>
      <c r="H122" s="16">
        <v>15000000</v>
      </c>
      <c r="I122" s="16">
        <v>15000000</v>
      </c>
      <c r="J122" s="1" t="s">
        <v>74</v>
      </c>
      <c r="K122" s="1" t="s">
        <v>75</v>
      </c>
      <c r="L122" s="1" t="s">
        <v>469</v>
      </c>
      <c r="M122" s="1" t="s">
        <v>470</v>
      </c>
      <c r="N122" s="8" t="s">
        <v>471</v>
      </c>
      <c r="O122" s="17" t="s">
        <v>472</v>
      </c>
      <c r="P122" s="1" t="s">
        <v>104</v>
      </c>
      <c r="Q122" s="1" t="s">
        <v>491</v>
      </c>
      <c r="R122" s="1" t="s">
        <v>514</v>
      </c>
      <c r="S122" s="1">
        <v>220160001</v>
      </c>
      <c r="T122" s="1"/>
      <c r="U122" s="1"/>
      <c r="V122" s="1"/>
      <c r="W122" s="1"/>
      <c r="X122" s="42"/>
      <c r="Y122" s="1"/>
      <c r="Z122" s="1"/>
      <c r="AA122" s="43">
        <v>0</v>
      </c>
      <c r="AB122" s="1"/>
      <c r="AC122" s="1"/>
      <c r="AD122" s="1"/>
      <c r="AE122" s="16" t="s">
        <v>477</v>
      </c>
      <c r="AF122" s="1" t="s">
        <v>90</v>
      </c>
      <c r="AG122" s="1" t="s">
        <v>186</v>
      </c>
    </row>
    <row r="123" spans="1:33" ht="38.25" x14ac:dyDescent="0.25">
      <c r="A123" s="8" t="s">
        <v>7</v>
      </c>
      <c r="B123" s="1" t="s">
        <v>524</v>
      </c>
      <c r="C123" s="18" t="s">
        <v>525</v>
      </c>
      <c r="D123" s="9" t="s">
        <v>151</v>
      </c>
      <c r="E123" s="2" t="s">
        <v>509</v>
      </c>
      <c r="F123" s="1" t="s">
        <v>140</v>
      </c>
      <c r="G123" s="1" t="s">
        <v>73</v>
      </c>
      <c r="H123" s="16">
        <v>10000000</v>
      </c>
      <c r="I123" s="16">
        <v>10000000</v>
      </c>
      <c r="J123" s="1" t="s">
        <v>74</v>
      </c>
      <c r="K123" s="1" t="s">
        <v>75</v>
      </c>
      <c r="L123" s="1" t="s">
        <v>469</v>
      </c>
      <c r="M123" s="1" t="s">
        <v>470</v>
      </c>
      <c r="N123" s="8" t="s">
        <v>471</v>
      </c>
      <c r="O123" s="17" t="s">
        <v>472</v>
      </c>
      <c r="P123" s="1" t="s">
        <v>104</v>
      </c>
      <c r="Q123" s="1" t="s">
        <v>491</v>
      </c>
      <c r="R123" s="1" t="s">
        <v>514</v>
      </c>
      <c r="S123" s="1">
        <v>220160001</v>
      </c>
      <c r="T123" s="1"/>
      <c r="U123" s="1"/>
      <c r="V123" s="1"/>
      <c r="W123" s="1"/>
      <c r="X123" s="42"/>
      <c r="Y123" s="1"/>
      <c r="Z123" s="1"/>
      <c r="AA123" s="43">
        <v>0</v>
      </c>
      <c r="AB123" s="1"/>
      <c r="AC123" s="1"/>
      <c r="AD123" s="1"/>
      <c r="AE123" s="16" t="s">
        <v>477</v>
      </c>
      <c r="AF123" s="1" t="s">
        <v>90</v>
      </c>
      <c r="AG123" s="1" t="s">
        <v>186</v>
      </c>
    </row>
    <row r="124" spans="1:33" ht="38.25" x14ac:dyDescent="0.25">
      <c r="A124" s="8" t="s">
        <v>7</v>
      </c>
      <c r="B124" s="1">
        <v>46181804</v>
      </c>
      <c r="C124" s="18" t="s">
        <v>526</v>
      </c>
      <c r="D124" s="9" t="s">
        <v>504</v>
      </c>
      <c r="E124" s="2" t="s">
        <v>509</v>
      </c>
      <c r="F124" s="1" t="s">
        <v>140</v>
      </c>
      <c r="G124" s="1" t="s">
        <v>73</v>
      </c>
      <c r="H124" s="16">
        <v>10000000</v>
      </c>
      <c r="I124" s="16">
        <v>10000000</v>
      </c>
      <c r="J124" s="1" t="s">
        <v>74</v>
      </c>
      <c r="K124" s="1" t="s">
        <v>75</v>
      </c>
      <c r="L124" s="1" t="s">
        <v>469</v>
      </c>
      <c r="M124" s="1" t="s">
        <v>470</v>
      </c>
      <c r="N124" s="8" t="s">
        <v>471</v>
      </c>
      <c r="O124" s="17" t="s">
        <v>472</v>
      </c>
      <c r="P124" s="1" t="s">
        <v>104</v>
      </c>
      <c r="Q124" s="1" t="s">
        <v>491</v>
      </c>
      <c r="R124" s="1" t="s">
        <v>514</v>
      </c>
      <c r="S124" s="1">
        <v>220160001</v>
      </c>
      <c r="T124" s="1"/>
      <c r="U124" s="1"/>
      <c r="V124" s="1"/>
      <c r="W124" s="1"/>
      <c r="X124" s="42"/>
      <c r="Y124" s="1"/>
      <c r="Z124" s="1"/>
      <c r="AA124" s="43">
        <v>0</v>
      </c>
      <c r="AB124" s="1"/>
      <c r="AC124" s="1"/>
      <c r="AD124" s="1"/>
      <c r="AE124" s="16" t="s">
        <v>477</v>
      </c>
      <c r="AF124" s="1" t="s">
        <v>90</v>
      </c>
      <c r="AG124" s="1" t="s">
        <v>186</v>
      </c>
    </row>
    <row r="125" spans="1:33" ht="38.25" x14ac:dyDescent="0.25">
      <c r="A125" s="8" t="s">
        <v>7</v>
      </c>
      <c r="B125" s="1" t="s">
        <v>527</v>
      </c>
      <c r="C125" s="18" t="s">
        <v>528</v>
      </c>
      <c r="D125" s="9" t="s">
        <v>138</v>
      </c>
      <c r="E125" s="2" t="s">
        <v>517</v>
      </c>
      <c r="F125" s="1" t="s">
        <v>140</v>
      </c>
      <c r="G125" s="1" t="s">
        <v>73</v>
      </c>
      <c r="H125" s="16">
        <v>5000000</v>
      </c>
      <c r="I125" s="16">
        <v>5000000</v>
      </c>
      <c r="J125" s="1" t="s">
        <v>74</v>
      </c>
      <c r="K125" s="1" t="s">
        <v>75</v>
      </c>
      <c r="L125" s="1" t="s">
        <v>469</v>
      </c>
      <c r="M125" s="1" t="s">
        <v>470</v>
      </c>
      <c r="N125" s="8" t="s">
        <v>471</v>
      </c>
      <c r="O125" s="17" t="s">
        <v>472</v>
      </c>
      <c r="P125" s="1" t="s">
        <v>104</v>
      </c>
      <c r="Q125" s="1" t="s">
        <v>491</v>
      </c>
      <c r="R125" s="1" t="s">
        <v>514</v>
      </c>
      <c r="S125" s="1">
        <v>220160001</v>
      </c>
      <c r="T125" s="1"/>
      <c r="U125" s="1"/>
      <c r="V125" s="1"/>
      <c r="W125" s="1"/>
      <c r="X125" s="42"/>
      <c r="Y125" s="1"/>
      <c r="Z125" s="1"/>
      <c r="AA125" s="43">
        <v>0</v>
      </c>
      <c r="AB125" s="1"/>
      <c r="AC125" s="1"/>
      <c r="AD125" s="1"/>
      <c r="AE125" s="16" t="s">
        <v>477</v>
      </c>
      <c r="AF125" s="1" t="s">
        <v>90</v>
      </c>
      <c r="AG125" s="1" t="s">
        <v>186</v>
      </c>
    </row>
    <row r="126" spans="1:33" ht="38.25" x14ac:dyDescent="0.25">
      <c r="A126" s="8" t="s">
        <v>7</v>
      </c>
      <c r="B126" s="1">
        <v>32151800</v>
      </c>
      <c r="C126" s="18" t="s">
        <v>529</v>
      </c>
      <c r="D126" s="9" t="s">
        <v>102</v>
      </c>
      <c r="E126" s="2" t="s">
        <v>494</v>
      </c>
      <c r="F126" s="1" t="s">
        <v>311</v>
      </c>
      <c r="G126" s="1" t="s">
        <v>73</v>
      </c>
      <c r="H126" s="16">
        <v>150000000</v>
      </c>
      <c r="I126" s="16">
        <v>150000000</v>
      </c>
      <c r="J126" s="1" t="s">
        <v>74</v>
      </c>
      <c r="K126" s="1" t="s">
        <v>75</v>
      </c>
      <c r="L126" s="1" t="s">
        <v>469</v>
      </c>
      <c r="M126" s="1" t="s">
        <v>470</v>
      </c>
      <c r="N126" s="8" t="s">
        <v>471</v>
      </c>
      <c r="O126" s="17" t="s">
        <v>472</v>
      </c>
      <c r="P126" s="1" t="s">
        <v>104</v>
      </c>
      <c r="Q126" s="1" t="s">
        <v>491</v>
      </c>
      <c r="R126" s="1" t="s">
        <v>514</v>
      </c>
      <c r="S126" s="1">
        <v>220160001</v>
      </c>
      <c r="T126" s="1"/>
      <c r="U126" s="1"/>
      <c r="V126" s="1"/>
      <c r="W126" s="1"/>
      <c r="X126" s="42"/>
      <c r="Y126" s="1"/>
      <c r="Z126" s="1"/>
      <c r="AA126" s="43">
        <v>0</v>
      </c>
      <c r="AB126" s="1"/>
      <c r="AC126" s="1"/>
      <c r="AD126" s="1"/>
      <c r="AE126" s="16" t="s">
        <v>477</v>
      </c>
      <c r="AF126" s="1" t="s">
        <v>90</v>
      </c>
      <c r="AG126" s="1" t="s">
        <v>186</v>
      </c>
    </row>
    <row r="127" spans="1:33" ht="38.25" x14ac:dyDescent="0.25">
      <c r="A127" s="8" t="s">
        <v>7</v>
      </c>
      <c r="B127" s="1">
        <v>39111900</v>
      </c>
      <c r="C127" s="18" t="s">
        <v>530</v>
      </c>
      <c r="D127" s="9" t="s">
        <v>96</v>
      </c>
      <c r="E127" s="2" t="s">
        <v>476</v>
      </c>
      <c r="F127" s="1" t="s">
        <v>140</v>
      </c>
      <c r="G127" s="1" t="s">
        <v>73</v>
      </c>
      <c r="H127" s="16">
        <v>15000000</v>
      </c>
      <c r="I127" s="16">
        <v>15000000</v>
      </c>
      <c r="J127" s="1" t="s">
        <v>74</v>
      </c>
      <c r="K127" s="1" t="s">
        <v>75</v>
      </c>
      <c r="L127" s="1" t="s">
        <v>469</v>
      </c>
      <c r="M127" s="1" t="s">
        <v>470</v>
      </c>
      <c r="N127" s="8" t="s">
        <v>471</v>
      </c>
      <c r="O127" s="17" t="s">
        <v>472</v>
      </c>
      <c r="P127" s="1" t="s">
        <v>104</v>
      </c>
      <c r="Q127" s="1" t="s">
        <v>491</v>
      </c>
      <c r="R127" s="1" t="s">
        <v>514</v>
      </c>
      <c r="S127" s="1">
        <v>220160001</v>
      </c>
      <c r="T127" s="1"/>
      <c r="U127" s="1"/>
      <c r="V127" s="1"/>
      <c r="W127" s="1"/>
      <c r="X127" s="42"/>
      <c r="Y127" s="1"/>
      <c r="Z127" s="1"/>
      <c r="AA127" s="43">
        <v>0</v>
      </c>
      <c r="AB127" s="1"/>
      <c r="AC127" s="1"/>
      <c r="AD127" s="1"/>
      <c r="AE127" s="16" t="s">
        <v>477</v>
      </c>
      <c r="AF127" s="1" t="s">
        <v>90</v>
      </c>
      <c r="AG127" s="1" t="s">
        <v>186</v>
      </c>
    </row>
    <row r="128" spans="1:33" ht="38.25" x14ac:dyDescent="0.25">
      <c r="A128" s="8" t="s">
        <v>7</v>
      </c>
      <c r="B128" s="1" t="s">
        <v>531</v>
      </c>
      <c r="C128" s="18" t="s">
        <v>532</v>
      </c>
      <c r="D128" s="9" t="s">
        <v>533</v>
      </c>
      <c r="E128" s="2" t="s">
        <v>517</v>
      </c>
      <c r="F128" s="1" t="s">
        <v>140</v>
      </c>
      <c r="G128" s="1" t="s">
        <v>73</v>
      </c>
      <c r="H128" s="16">
        <v>22000000</v>
      </c>
      <c r="I128" s="16">
        <v>22000000</v>
      </c>
      <c r="J128" s="1" t="s">
        <v>74</v>
      </c>
      <c r="K128" s="1" t="s">
        <v>75</v>
      </c>
      <c r="L128" s="1" t="s">
        <v>469</v>
      </c>
      <c r="M128" s="1" t="s">
        <v>470</v>
      </c>
      <c r="N128" s="8" t="s">
        <v>471</v>
      </c>
      <c r="O128" s="17" t="s">
        <v>472</v>
      </c>
      <c r="P128" s="1" t="s">
        <v>104</v>
      </c>
      <c r="Q128" s="1" t="s">
        <v>491</v>
      </c>
      <c r="R128" s="1" t="s">
        <v>534</v>
      </c>
      <c r="S128" s="1">
        <v>220157001</v>
      </c>
      <c r="T128" s="1"/>
      <c r="U128" s="1"/>
      <c r="V128" s="1"/>
      <c r="W128" s="1"/>
      <c r="X128" s="42"/>
      <c r="Y128" s="1"/>
      <c r="Z128" s="1"/>
      <c r="AA128" s="43">
        <v>0</v>
      </c>
      <c r="AB128" s="1"/>
      <c r="AC128" s="1"/>
      <c r="AD128" s="1"/>
      <c r="AE128" s="16" t="s">
        <v>477</v>
      </c>
      <c r="AF128" s="1" t="s">
        <v>90</v>
      </c>
      <c r="AG128" s="1" t="s">
        <v>186</v>
      </c>
    </row>
    <row r="129" spans="1:33" ht="38.25" x14ac:dyDescent="0.25">
      <c r="A129" s="8" t="s">
        <v>7</v>
      </c>
      <c r="B129" s="1">
        <v>93141506</v>
      </c>
      <c r="C129" s="15" t="s">
        <v>535</v>
      </c>
      <c r="D129" s="9" t="s">
        <v>96</v>
      </c>
      <c r="E129" s="2" t="s">
        <v>536</v>
      </c>
      <c r="F129" s="1" t="s">
        <v>311</v>
      </c>
      <c r="G129" s="1" t="s">
        <v>73</v>
      </c>
      <c r="H129" s="16">
        <f>5000000+80000000</f>
        <v>85000000</v>
      </c>
      <c r="I129" s="16">
        <v>66216461</v>
      </c>
      <c r="J129" s="1" t="s">
        <v>74</v>
      </c>
      <c r="K129" s="1" t="s">
        <v>75</v>
      </c>
      <c r="L129" s="1" t="s">
        <v>469</v>
      </c>
      <c r="M129" s="1" t="s">
        <v>470</v>
      </c>
      <c r="N129" s="8" t="s">
        <v>471</v>
      </c>
      <c r="O129" s="17" t="s">
        <v>472</v>
      </c>
      <c r="P129" s="1"/>
      <c r="Q129" s="1"/>
      <c r="R129" s="1"/>
      <c r="S129" s="1"/>
      <c r="T129" s="1"/>
      <c r="U129" s="1"/>
      <c r="V129" s="1">
        <v>6371</v>
      </c>
      <c r="W129" s="1" t="s">
        <v>537</v>
      </c>
      <c r="X129" s="42">
        <v>42768</v>
      </c>
      <c r="Y129" s="1"/>
      <c r="Z129" s="1"/>
      <c r="AA129" s="44">
        <v>0.33</v>
      </c>
      <c r="AB129" s="1"/>
      <c r="AC129" s="1"/>
      <c r="AD129" s="1"/>
      <c r="AE129" s="16" t="s">
        <v>538</v>
      </c>
      <c r="AF129" s="1" t="s">
        <v>90</v>
      </c>
      <c r="AG129" s="1" t="s">
        <v>186</v>
      </c>
    </row>
    <row r="130" spans="1:33" ht="25.5" x14ac:dyDescent="0.25">
      <c r="A130" s="8" t="s">
        <v>7</v>
      </c>
      <c r="B130" s="1">
        <v>78111602</v>
      </c>
      <c r="C130" s="19" t="s">
        <v>539</v>
      </c>
      <c r="D130" s="9" t="s">
        <v>540</v>
      </c>
      <c r="E130" s="2" t="s">
        <v>487</v>
      </c>
      <c r="F130" s="1" t="s">
        <v>103</v>
      </c>
      <c r="G130" s="1" t="s">
        <v>73</v>
      </c>
      <c r="H130" s="16">
        <v>250000000.00000003</v>
      </c>
      <c r="I130" s="16">
        <v>250000000.00000003</v>
      </c>
      <c r="J130" s="1" t="s">
        <v>74</v>
      </c>
      <c r="K130" s="1" t="s">
        <v>75</v>
      </c>
      <c r="L130" s="1" t="s">
        <v>469</v>
      </c>
      <c r="M130" s="1" t="s">
        <v>470</v>
      </c>
      <c r="N130" s="8" t="s">
        <v>471</v>
      </c>
      <c r="O130" s="17" t="s">
        <v>472</v>
      </c>
      <c r="P130" s="1"/>
      <c r="Q130" s="1"/>
      <c r="R130" s="1"/>
      <c r="S130" s="1"/>
      <c r="T130" s="1"/>
      <c r="U130" s="1"/>
      <c r="V130" s="1"/>
      <c r="W130" s="1"/>
      <c r="X130" s="42"/>
      <c r="Y130" s="1"/>
      <c r="Z130" s="1"/>
      <c r="AA130" s="43">
        <v>0</v>
      </c>
      <c r="AB130" s="1"/>
      <c r="AC130" s="1"/>
      <c r="AD130" s="1"/>
      <c r="AE130" s="16" t="s">
        <v>541</v>
      </c>
      <c r="AF130" s="1" t="s">
        <v>90</v>
      </c>
      <c r="AG130" s="1" t="s">
        <v>186</v>
      </c>
    </row>
    <row r="131" spans="1:33" ht="38.25" x14ac:dyDescent="0.25">
      <c r="A131" s="8" t="s">
        <v>7</v>
      </c>
      <c r="B131" s="1" t="s">
        <v>542</v>
      </c>
      <c r="C131" s="18" t="s">
        <v>543</v>
      </c>
      <c r="D131" s="9" t="s">
        <v>70</v>
      </c>
      <c r="E131" s="2" t="s">
        <v>509</v>
      </c>
      <c r="F131" s="1" t="s">
        <v>140</v>
      </c>
      <c r="G131" s="1" t="s">
        <v>73</v>
      </c>
      <c r="H131" s="16">
        <v>6999999.9999999991</v>
      </c>
      <c r="I131" s="16">
        <v>7026653</v>
      </c>
      <c r="J131" s="1" t="s">
        <v>74</v>
      </c>
      <c r="K131" s="1" t="s">
        <v>75</v>
      </c>
      <c r="L131" s="1" t="s">
        <v>469</v>
      </c>
      <c r="M131" s="1" t="s">
        <v>470</v>
      </c>
      <c r="N131" s="8" t="s">
        <v>471</v>
      </c>
      <c r="O131" s="17" t="s">
        <v>472</v>
      </c>
      <c r="P131" s="1" t="s">
        <v>104</v>
      </c>
      <c r="Q131" s="1" t="s">
        <v>544</v>
      </c>
      <c r="R131" s="1" t="s">
        <v>545</v>
      </c>
      <c r="S131" s="1">
        <v>220156001</v>
      </c>
      <c r="T131" s="1"/>
      <c r="U131" s="1"/>
      <c r="V131" s="1"/>
      <c r="W131" s="1">
        <v>16426</v>
      </c>
      <c r="X131" s="42"/>
      <c r="Y131" s="1"/>
      <c r="Z131" s="1"/>
      <c r="AA131" s="44">
        <f t="shared" ref="AA131:AA134" si="2">+IF(AND(W131="",X131="",Y131="",Z131=""),"",IF(AND(W131&lt;&gt;"",X131="",Y131="",Z131=""),0%,IF(AND(W131&lt;&gt;"",X131&lt;&gt;"",Y131="",Z131=""),33%,IF(AND(W131&lt;&gt;"",X131&lt;&gt;"",Y131&lt;&gt;"",Z131=""),66%,IF(AND(W131&lt;&gt;"",X131&lt;&gt;"",Y131&lt;&gt;"",Z131&lt;&gt;""),100%,"Información incompleta")))))</f>
        <v>0</v>
      </c>
      <c r="AB131" s="1"/>
      <c r="AC131" s="1"/>
      <c r="AD131" s="1"/>
      <c r="AE131" s="16" t="s">
        <v>538</v>
      </c>
      <c r="AF131" s="1" t="s">
        <v>90</v>
      </c>
      <c r="AG131" s="1" t="s">
        <v>186</v>
      </c>
    </row>
    <row r="132" spans="1:33" ht="38.25" x14ac:dyDescent="0.25">
      <c r="A132" s="8" t="s">
        <v>7</v>
      </c>
      <c r="B132" s="1">
        <v>93141506</v>
      </c>
      <c r="C132" s="18" t="s">
        <v>546</v>
      </c>
      <c r="D132" s="9" t="s">
        <v>70</v>
      </c>
      <c r="E132" s="2" t="s">
        <v>547</v>
      </c>
      <c r="F132" s="1" t="s">
        <v>140</v>
      </c>
      <c r="G132" s="1" t="s">
        <v>73</v>
      </c>
      <c r="H132" s="16">
        <v>16000000.000000002</v>
      </c>
      <c r="I132" s="16">
        <v>16000000.000000002</v>
      </c>
      <c r="J132" s="1" t="s">
        <v>74</v>
      </c>
      <c r="K132" s="1" t="s">
        <v>75</v>
      </c>
      <c r="L132" s="1" t="s">
        <v>469</v>
      </c>
      <c r="M132" s="1" t="s">
        <v>470</v>
      </c>
      <c r="N132" s="8" t="s">
        <v>471</v>
      </c>
      <c r="O132" s="17" t="s">
        <v>472</v>
      </c>
      <c r="P132" s="1" t="s">
        <v>104</v>
      </c>
      <c r="Q132" s="1" t="s">
        <v>544</v>
      </c>
      <c r="R132" s="1" t="s">
        <v>545</v>
      </c>
      <c r="S132" s="1">
        <v>220156001</v>
      </c>
      <c r="T132" s="1"/>
      <c r="U132" s="1"/>
      <c r="V132" s="1"/>
      <c r="W132" s="1"/>
      <c r="X132" s="42"/>
      <c r="Y132" s="1"/>
      <c r="Z132" s="1"/>
      <c r="AA132" s="43">
        <v>0</v>
      </c>
      <c r="AB132" s="1"/>
      <c r="AC132" s="1"/>
      <c r="AD132" s="1"/>
      <c r="AE132" s="16" t="s">
        <v>538</v>
      </c>
      <c r="AF132" s="1" t="s">
        <v>90</v>
      </c>
      <c r="AG132" s="1" t="s">
        <v>186</v>
      </c>
    </row>
    <row r="133" spans="1:33" ht="38.25" x14ac:dyDescent="0.25">
      <c r="A133" s="8" t="s">
        <v>7</v>
      </c>
      <c r="B133" s="1">
        <v>85121608</v>
      </c>
      <c r="C133" s="18" t="s">
        <v>548</v>
      </c>
      <c r="D133" s="9" t="s">
        <v>102</v>
      </c>
      <c r="E133" s="2" t="s">
        <v>487</v>
      </c>
      <c r="F133" s="1" t="s">
        <v>266</v>
      </c>
      <c r="G133" s="1" t="s">
        <v>73</v>
      </c>
      <c r="H133" s="16">
        <v>9000000</v>
      </c>
      <c r="I133" s="16">
        <v>9000000</v>
      </c>
      <c r="J133" s="1" t="s">
        <v>74</v>
      </c>
      <c r="K133" s="1" t="s">
        <v>75</v>
      </c>
      <c r="L133" s="1" t="s">
        <v>469</v>
      </c>
      <c r="M133" s="1" t="s">
        <v>470</v>
      </c>
      <c r="N133" s="8" t="s">
        <v>471</v>
      </c>
      <c r="O133" s="17" t="s">
        <v>472</v>
      </c>
      <c r="P133" s="1" t="s">
        <v>104</v>
      </c>
      <c r="Q133" s="1" t="s">
        <v>544</v>
      </c>
      <c r="R133" s="1" t="s">
        <v>545</v>
      </c>
      <c r="S133" s="1">
        <v>220156001</v>
      </c>
      <c r="T133" s="1"/>
      <c r="U133" s="1"/>
      <c r="V133" s="1"/>
      <c r="W133" s="1"/>
      <c r="X133" s="42"/>
      <c r="Y133" s="1"/>
      <c r="Z133" s="1"/>
      <c r="AA133" s="43">
        <v>0</v>
      </c>
      <c r="AB133" s="1"/>
      <c r="AC133" s="1"/>
      <c r="AD133" s="1"/>
      <c r="AE133" s="16" t="s">
        <v>538</v>
      </c>
      <c r="AF133" s="1" t="s">
        <v>90</v>
      </c>
      <c r="AG133" s="1" t="s">
        <v>186</v>
      </c>
    </row>
    <row r="134" spans="1:33" ht="51" x14ac:dyDescent="0.25">
      <c r="A134" s="8" t="s">
        <v>7</v>
      </c>
      <c r="B134" s="1">
        <v>93141506</v>
      </c>
      <c r="C134" s="18" t="s">
        <v>549</v>
      </c>
      <c r="D134" s="9" t="s">
        <v>70</v>
      </c>
      <c r="E134" s="2" t="s">
        <v>547</v>
      </c>
      <c r="F134" s="1" t="s">
        <v>103</v>
      </c>
      <c r="G134" s="1" t="s">
        <v>73</v>
      </c>
      <c r="H134" s="16">
        <v>120000000</v>
      </c>
      <c r="I134" s="16">
        <v>118974023</v>
      </c>
      <c r="J134" s="1" t="s">
        <v>74</v>
      </c>
      <c r="K134" s="1" t="s">
        <v>75</v>
      </c>
      <c r="L134" s="1" t="s">
        <v>469</v>
      </c>
      <c r="M134" s="1" t="s">
        <v>470</v>
      </c>
      <c r="N134" s="8" t="s">
        <v>471</v>
      </c>
      <c r="O134" s="17" t="s">
        <v>472</v>
      </c>
      <c r="P134" s="1" t="s">
        <v>104</v>
      </c>
      <c r="Q134" s="1" t="s">
        <v>544</v>
      </c>
      <c r="R134" s="1" t="s">
        <v>545</v>
      </c>
      <c r="S134" s="1">
        <v>220156001</v>
      </c>
      <c r="T134" s="1"/>
      <c r="U134" s="1"/>
      <c r="V134" s="1"/>
      <c r="W134" s="1" t="s">
        <v>550</v>
      </c>
      <c r="X134" s="42"/>
      <c r="Y134" s="1"/>
      <c r="Z134" s="1"/>
      <c r="AA134" s="44">
        <f t="shared" si="2"/>
        <v>0</v>
      </c>
      <c r="AB134" s="1"/>
      <c r="AC134" s="1"/>
      <c r="AD134" s="1"/>
      <c r="AE134" s="16" t="s">
        <v>538</v>
      </c>
      <c r="AF134" s="1" t="s">
        <v>90</v>
      </c>
      <c r="AG134" s="1" t="s">
        <v>186</v>
      </c>
    </row>
    <row r="135" spans="1:33" ht="76.5" x14ac:dyDescent="0.25">
      <c r="A135" s="8" t="s">
        <v>7</v>
      </c>
      <c r="B135" s="1" t="s">
        <v>551</v>
      </c>
      <c r="C135" s="18" t="s">
        <v>552</v>
      </c>
      <c r="D135" s="9" t="s">
        <v>102</v>
      </c>
      <c r="E135" s="2" t="s">
        <v>476</v>
      </c>
      <c r="F135" s="1" t="s">
        <v>140</v>
      </c>
      <c r="G135" s="1" t="s">
        <v>73</v>
      </c>
      <c r="H135" s="16">
        <v>60000000</v>
      </c>
      <c r="I135" s="16">
        <v>60000000</v>
      </c>
      <c r="J135" s="1" t="s">
        <v>74</v>
      </c>
      <c r="K135" s="1" t="s">
        <v>75</v>
      </c>
      <c r="L135" s="1" t="s">
        <v>469</v>
      </c>
      <c r="M135" s="1" t="s">
        <v>470</v>
      </c>
      <c r="N135" s="8" t="s">
        <v>471</v>
      </c>
      <c r="O135" s="17" t="s">
        <v>472</v>
      </c>
      <c r="P135" s="1" t="s">
        <v>104</v>
      </c>
      <c r="Q135" s="1" t="s">
        <v>544</v>
      </c>
      <c r="R135" s="1" t="s">
        <v>545</v>
      </c>
      <c r="S135" s="1">
        <v>220156001</v>
      </c>
      <c r="T135" s="1"/>
      <c r="U135" s="1"/>
      <c r="V135" s="1"/>
      <c r="W135" s="1"/>
      <c r="X135" s="42"/>
      <c r="Y135" s="1"/>
      <c r="Z135" s="1"/>
      <c r="AA135" s="43">
        <v>0</v>
      </c>
      <c r="AB135" s="1"/>
      <c r="AC135" s="1"/>
      <c r="AD135" s="1"/>
      <c r="AE135" s="16" t="s">
        <v>538</v>
      </c>
      <c r="AF135" s="1" t="s">
        <v>90</v>
      </c>
      <c r="AG135" s="1" t="s">
        <v>186</v>
      </c>
    </row>
    <row r="136" spans="1:33" ht="38.25" x14ac:dyDescent="0.25">
      <c r="A136" s="8" t="s">
        <v>7</v>
      </c>
      <c r="B136" s="1">
        <v>93141506</v>
      </c>
      <c r="C136" s="18" t="s">
        <v>553</v>
      </c>
      <c r="D136" s="9" t="s">
        <v>70</v>
      </c>
      <c r="E136" s="2" t="s">
        <v>468</v>
      </c>
      <c r="F136" s="1" t="s">
        <v>161</v>
      </c>
      <c r="G136" s="1" t="s">
        <v>73</v>
      </c>
      <c r="H136" s="16">
        <v>120000000</v>
      </c>
      <c r="I136" s="16">
        <v>120000000</v>
      </c>
      <c r="J136" s="1" t="s">
        <v>74</v>
      </c>
      <c r="K136" s="1" t="s">
        <v>75</v>
      </c>
      <c r="L136" s="1" t="s">
        <v>469</v>
      </c>
      <c r="M136" s="1" t="s">
        <v>470</v>
      </c>
      <c r="N136" s="8" t="s">
        <v>471</v>
      </c>
      <c r="O136" s="17" t="s">
        <v>472</v>
      </c>
      <c r="P136" s="1" t="s">
        <v>104</v>
      </c>
      <c r="Q136" s="1" t="s">
        <v>544</v>
      </c>
      <c r="R136" s="1" t="s">
        <v>545</v>
      </c>
      <c r="S136" s="1">
        <v>220156001</v>
      </c>
      <c r="T136" s="1"/>
      <c r="U136" s="1"/>
      <c r="V136" s="1"/>
      <c r="W136" s="1"/>
      <c r="X136" s="42"/>
      <c r="Y136" s="1"/>
      <c r="Z136" s="1"/>
      <c r="AA136" s="43">
        <v>0</v>
      </c>
      <c r="AB136" s="1"/>
      <c r="AC136" s="1"/>
      <c r="AD136" s="1"/>
      <c r="AE136" s="16" t="s">
        <v>538</v>
      </c>
      <c r="AF136" s="1" t="s">
        <v>90</v>
      </c>
      <c r="AG136" s="1" t="s">
        <v>186</v>
      </c>
    </row>
    <row r="137" spans="1:33" ht="38.25" x14ac:dyDescent="0.25">
      <c r="A137" s="8" t="s">
        <v>7</v>
      </c>
      <c r="B137" s="1">
        <v>86101810</v>
      </c>
      <c r="C137" s="18" t="s">
        <v>554</v>
      </c>
      <c r="D137" s="9" t="s">
        <v>70</v>
      </c>
      <c r="E137" s="2" t="s">
        <v>468</v>
      </c>
      <c r="F137" s="1" t="s">
        <v>72</v>
      </c>
      <c r="G137" s="1" t="s">
        <v>73</v>
      </c>
      <c r="H137" s="16">
        <v>250000000.00000003</v>
      </c>
      <c r="I137" s="16">
        <v>250000000.00000003</v>
      </c>
      <c r="J137" s="1" t="s">
        <v>74</v>
      </c>
      <c r="K137" s="1" t="s">
        <v>75</v>
      </c>
      <c r="L137" s="1" t="s">
        <v>469</v>
      </c>
      <c r="M137" s="1" t="s">
        <v>470</v>
      </c>
      <c r="N137" s="8" t="s">
        <v>471</v>
      </c>
      <c r="O137" s="17" t="s">
        <v>472</v>
      </c>
      <c r="P137" s="1" t="s">
        <v>104</v>
      </c>
      <c r="Q137" s="1" t="s">
        <v>544</v>
      </c>
      <c r="R137" s="1" t="s">
        <v>545</v>
      </c>
      <c r="S137" s="1">
        <v>220156001</v>
      </c>
      <c r="T137" s="1"/>
      <c r="U137" s="1"/>
      <c r="V137" s="1"/>
      <c r="W137" s="1"/>
      <c r="X137" s="42"/>
      <c r="Y137" s="1"/>
      <c r="Z137" s="1"/>
      <c r="AA137" s="43">
        <v>0</v>
      </c>
      <c r="AB137" s="1"/>
      <c r="AC137" s="1"/>
      <c r="AD137" s="1"/>
      <c r="AE137" s="16" t="s">
        <v>538</v>
      </c>
      <c r="AF137" s="1" t="s">
        <v>90</v>
      </c>
      <c r="AG137" s="1" t="s">
        <v>186</v>
      </c>
    </row>
    <row r="138" spans="1:33" ht="38.25" x14ac:dyDescent="0.25">
      <c r="A138" s="8" t="s">
        <v>7</v>
      </c>
      <c r="B138" s="1">
        <v>93141506</v>
      </c>
      <c r="C138" s="18" t="s">
        <v>555</v>
      </c>
      <c r="D138" s="9" t="s">
        <v>70</v>
      </c>
      <c r="E138" s="2" t="s">
        <v>468</v>
      </c>
      <c r="F138" s="1" t="s">
        <v>140</v>
      </c>
      <c r="G138" s="1" t="s">
        <v>73</v>
      </c>
      <c r="H138" s="16">
        <v>40000000</v>
      </c>
      <c r="I138" s="16">
        <v>40000000</v>
      </c>
      <c r="J138" s="1" t="s">
        <v>74</v>
      </c>
      <c r="K138" s="1" t="s">
        <v>75</v>
      </c>
      <c r="L138" s="1" t="s">
        <v>469</v>
      </c>
      <c r="M138" s="1" t="s">
        <v>470</v>
      </c>
      <c r="N138" s="8" t="s">
        <v>471</v>
      </c>
      <c r="O138" s="17" t="s">
        <v>472</v>
      </c>
      <c r="P138" s="1" t="s">
        <v>104</v>
      </c>
      <c r="Q138" s="1" t="s">
        <v>544</v>
      </c>
      <c r="R138" s="1" t="s">
        <v>545</v>
      </c>
      <c r="S138" s="1">
        <v>220156001</v>
      </c>
      <c r="T138" s="1"/>
      <c r="U138" s="1"/>
      <c r="V138" s="1"/>
      <c r="W138" s="1"/>
      <c r="X138" s="42"/>
      <c r="Y138" s="1"/>
      <c r="Z138" s="1"/>
      <c r="AA138" s="43">
        <v>0</v>
      </c>
      <c r="AB138" s="1"/>
      <c r="AC138" s="1"/>
      <c r="AD138" s="1"/>
      <c r="AE138" s="16" t="s">
        <v>538</v>
      </c>
      <c r="AF138" s="1" t="s">
        <v>90</v>
      </c>
      <c r="AG138" s="1" t="s">
        <v>186</v>
      </c>
    </row>
    <row r="139" spans="1:33" ht="38.25" x14ac:dyDescent="0.25">
      <c r="A139" s="8" t="s">
        <v>7</v>
      </c>
      <c r="B139" s="1" t="s">
        <v>556</v>
      </c>
      <c r="C139" s="18" t="s">
        <v>557</v>
      </c>
      <c r="D139" s="9" t="s">
        <v>147</v>
      </c>
      <c r="E139" s="2" t="s">
        <v>487</v>
      </c>
      <c r="F139" s="1" t="s">
        <v>140</v>
      </c>
      <c r="G139" s="1" t="s">
        <v>73</v>
      </c>
      <c r="H139" s="16">
        <v>24999999.999999996</v>
      </c>
      <c r="I139" s="16">
        <v>24999999.999999996</v>
      </c>
      <c r="J139" s="1" t="s">
        <v>74</v>
      </c>
      <c r="K139" s="1" t="s">
        <v>75</v>
      </c>
      <c r="L139" s="1" t="s">
        <v>469</v>
      </c>
      <c r="M139" s="1" t="s">
        <v>470</v>
      </c>
      <c r="N139" s="8" t="s">
        <v>471</v>
      </c>
      <c r="O139" s="17" t="s">
        <v>472</v>
      </c>
      <c r="P139" s="1" t="s">
        <v>104</v>
      </c>
      <c r="Q139" s="1" t="s">
        <v>544</v>
      </c>
      <c r="R139" s="1" t="s">
        <v>545</v>
      </c>
      <c r="S139" s="1">
        <v>220156001</v>
      </c>
      <c r="T139" s="1"/>
      <c r="U139" s="1"/>
      <c r="V139" s="1"/>
      <c r="W139" s="1"/>
      <c r="X139" s="42"/>
      <c r="Y139" s="1"/>
      <c r="Z139" s="1"/>
      <c r="AA139" s="43">
        <v>0</v>
      </c>
      <c r="AB139" s="1"/>
      <c r="AC139" s="1"/>
      <c r="AD139" s="1"/>
      <c r="AE139" s="16" t="s">
        <v>538</v>
      </c>
      <c r="AF139" s="1" t="s">
        <v>90</v>
      </c>
      <c r="AG139" s="1" t="s">
        <v>186</v>
      </c>
    </row>
    <row r="140" spans="1:33" ht="38.25" x14ac:dyDescent="0.25">
      <c r="A140" s="8" t="s">
        <v>7</v>
      </c>
      <c r="B140" s="1">
        <v>86101810</v>
      </c>
      <c r="C140" s="18" t="s">
        <v>558</v>
      </c>
      <c r="D140" s="9" t="s">
        <v>102</v>
      </c>
      <c r="E140" s="2" t="s">
        <v>487</v>
      </c>
      <c r="F140" s="1" t="s">
        <v>521</v>
      </c>
      <c r="G140" s="1" t="s">
        <v>73</v>
      </c>
      <c r="H140" s="16">
        <v>35000000.000000007</v>
      </c>
      <c r="I140" s="16">
        <v>35000000.000000007</v>
      </c>
      <c r="J140" s="1" t="s">
        <v>74</v>
      </c>
      <c r="K140" s="1" t="s">
        <v>75</v>
      </c>
      <c r="L140" s="1" t="s">
        <v>469</v>
      </c>
      <c r="M140" s="1" t="s">
        <v>470</v>
      </c>
      <c r="N140" s="8" t="s">
        <v>471</v>
      </c>
      <c r="O140" s="17" t="s">
        <v>472</v>
      </c>
      <c r="P140" s="1" t="s">
        <v>104</v>
      </c>
      <c r="Q140" s="1" t="s">
        <v>544</v>
      </c>
      <c r="R140" s="1" t="s">
        <v>534</v>
      </c>
      <c r="S140" s="1">
        <v>220157001</v>
      </c>
      <c r="T140" s="1"/>
      <c r="U140" s="1"/>
      <c r="V140" s="1"/>
      <c r="W140" s="1"/>
      <c r="X140" s="42"/>
      <c r="Y140" s="1"/>
      <c r="Z140" s="1"/>
      <c r="AA140" s="43">
        <v>0</v>
      </c>
      <c r="AB140" s="1"/>
      <c r="AC140" s="1"/>
      <c r="AD140" s="1"/>
      <c r="AE140" s="16" t="s">
        <v>538</v>
      </c>
      <c r="AF140" s="1" t="s">
        <v>90</v>
      </c>
      <c r="AG140" s="1" t="s">
        <v>186</v>
      </c>
    </row>
    <row r="141" spans="1:33" ht="25.5" x14ac:dyDescent="0.25">
      <c r="A141" s="8" t="s">
        <v>7</v>
      </c>
      <c r="B141" s="1">
        <v>41113635</v>
      </c>
      <c r="C141" s="15" t="s">
        <v>559</v>
      </c>
      <c r="D141" s="9" t="s">
        <v>151</v>
      </c>
      <c r="E141" s="2" t="s">
        <v>505</v>
      </c>
      <c r="F141" s="1" t="s">
        <v>140</v>
      </c>
      <c r="G141" s="1" t="s">
        <v>73</v>
      </c>
      <c r="H141" s="16">
        <v>4200000</v>
      </c>
      <c r="I141" s="16">
        <v>4200000</v>
      </c>
      <c r="J141" s="1" t="s">
        <v>74</v>
      </c>
      <c r="K141" s="1" t="s">
        <v>75</v>
      </c>
      <c r="L141" s="1" t="s">
        <v>469</v>
      </c>
      <c r="M141" s="1" t="s">
        <v>470</v>
      </c>
      <c r="N141" s="8" t="s">
        <v>471</v>
      </c>
      <c r="O141" s="17" t="s">
        <v>472</v>
      </c>
      <c r="P141" s="1"/>
      <c r="Q141" s="1"/>
      <c r="R141" s="1"/>
      <c r="S141" s="1"/>
      <c r="T141" s="1"/>
      <c r="U141" s="1"/>
      <c r="V141" s="1"/>
      <c r="W141" s="1"/>
      <c r="X141" s="42"/>
      <c r="Y141" s="1"/>
      <c r="Z141" s="1"/>
      <c r="AA141" s="43">
        <v>0</v>
      </c>
      <c r="AB141" s="1"/>
      <c r="AC141" s="1"/>
      <c r="AD141" s="1"/>
      <c r="AE141" s="16" t="s">
        <v>560</v>
      </c>
      <c r="AF141" s="1" t="s">
        <v>90</v>
      </c>
      <c r="AG141" s="1" t="s">
        <v>186</v>
      </c>
    </row>
    <row r="142" spans="1:33" ht="25.5" x14ac:dyDescent="0.25">
      <c r="A142" s="8" t="s">
        <v>7</v>
      </c>
      <c r="B142" s="1">
        <v>41113635</v>
      </c>
      <c r="C142" s="18" t="s">
        <v>561</v>
      </c>
      <c r="D142" s="9" t="s">
        <v>70</v>
      </c>
      <c r="E142" s="2" t="s">
        <v>468</v>
      </c>
      <c r="F142" s="1" t="s">
        <v>140</v>
      </c>
      <c r="G142" s="1" t="s">
        <v>73</v>
      </c>
      <c r="H142" s="16">
        <v>48000000</v>
      </c>
      <c r="I142" s="16">
        <v>48000000</v>
      </c>
      <c r="J142" s="1" t="s">
        <v>74</v>
      </c>
      <c r="K142" s="1" t="s">
        <v>75</v>
      </c>
      <c r="L142" s="1" t="s">
        <v>469</v>
      </c>
      <c r="M142" s="1" t="s">
        <v>470</v>
      </c>
      <c r="N142" s="8" t="s">
        <v>471</v>
      </c>
      <c r="O142" s="17" t="s">
        <v>472</v>
      </c>
      <c r="P142" s="1"/>
      <c r="Q142" s="1"/>
      <c r="R142" s="1"/>
      <c r="S142" s="1"/>
      <c r="T142" s="1"/>
      <c r="U142" s="1"/>
      <c r="V142" s="1"/>
      <c r="W142" s="1"/>
      <c r="X142" s="42"/>
      <c r="Y142" s="1"/>
      <c r="Z142" s="1"/>
      <c r="AA142" s="43">
        <v>0</v>
      </c>
      <c r="AB142" s="1"/>
      <c r="AC142" s="1"/>
      <c r="AD142" s="1"/>
      <c r="AE142" s="16" t="s">
        <v>560</v>
      </c>
      <c r="AF142" s="1" t="s">
        <v>90</v>
      </c>
      <c r="AG142" s="1" t="s">
        <v>186</v>
      </c>
    </row>
    <row r="143" spans="1:33" ht="25.5" x14ac:dyDescent="0.25">
      <c r="A143" s="8" t="s">
        <v>7</v>
      </c>
      <c r="B143" s="1">
        <v>72154043</v>
      </c>
      <c r="C143" s="15" t="s">
        <v>562</v>
      </c>
      <c r="D143" s="9" t="s">
        <v>70</v>
      </c>
      <c r="E143" s="2" t="s">
        <v>468</v>
      </c>
      <c r="F143" s="1" t="s">
        <v>311</v>
      </c>
      <c r="G143" s="1" t="s">
        <v>73</v>
      </c>
      <c r="H143" s="16">
        <v>84000000</v>
      </c>
      <c r="I143" s="16">
        <v>84000000</v>
      </c>
      <c r="J143" s="1" t="s">
        <v>74</v>
      </c>
      <c r="K143" s="1" t="s">
        <v>75</v>
      </c>
      <c r="L143" s="1" t="s">
        <v>469</v>
      </c>
      <c r="M143" s="1" t="s">
        <v>470</v>
      </c>
      <c r="N143" s="8" t="s">
        <v>471</v>
      </c>
      <c r="O143" s="17" t="s">
        <v>472</v>
      </c>
      <c r="P143" s="1"/>
      <c r="Q143" s="1"/>
      <c r="R143" s="1"/>
      <c r="S143" s="1"/>
      <c r="T143" s="1"/>
      <c r="U143" s="1"/>
      <c r="V143" s="1"/>
      <c r="W143" s="1"/>
      <c r="X143" s="42"/>
      <c r="Y143" s="1"/>
      <c r="Z143" s="1"/>
      <c r="AA143" s="43">
        <v>0</v>
      </c>
      <c r="AB143" s="1"/>
      <c r="AC143" s="1"/>
      <c r="AD143" s="1"/>
      <c r="AE143" s="16" t="s">
        <v>560</v>
      </c>
      <c r="AF143" s="1" t="s">
        <v>90</v>
      </c>
      <c r="AG143" s="1" t="s">
        <v>186</v>
      </c>
    </row>
    <row r="144" spans="1:33" ht="38.25" x14ac:dyDescent="0.25">
      <c r="A144" s="8" t="s">
        <v>7</v>
      </c>
      <c r="B144" s="1">
        <v>72101511</v>
      </c>
      <c r="C144" s="18" t="s">
        <v>563</v>
      </c>
      <c r="D144" s="9" t="s">
        <v>70</v>
      </c>
      <c r="E144" s="2" t="s">
        <v>468</v>
      </c>
      <c r="F144" s="1" t="s">
        <v>140</v>
      </c>
      <c r="G144" s="1" t="s">
        <v>73</v>
      </c>
      <c r="H144" s="16">
        <v>66000000</v>
      </c>
      <c r="I144" s="16">
        <v>66000000</v>
      </c>
      <c r="J144" s="1" t="s">
        <v>74</v>
      </c>
      <c r="K144" s="1" t="s">
        <v>75</v>
      </c>
      <c r="L144" s="1" t="s">
        <v>469</v>
      </c>
      <c r="M144" s="1" t="s">
        <v>470</v>
      </c>
      <c r="N144" s="8" t="s">
        <v>471</v>
      </c>
      <c r="O144" s="17" t="s">
        <v>472</v>
      </c>
      <c r="P144" s="1"/>
      <c r="Q144" s="1"/>
      <c r="R144" s="1"/>
      <c r="S144" s="1"/>
      <c r="T144" s="1"/>
      <c r="U144" s="1"/>
      <c r="V144" s="1"/>
      <c r="W144" s="1"/>
      <c r="X144" s="42"/>
      <c r="Y144" s="1"/>
      <c r="Z144" s="1"/>
      <c r="AA144" s="43">
        <v>0</v>
      </c>
      <c r="AB144" s="1"/>
      <c r="AC144" s="1"/>
      <c r="AD144" s="1"/>
      <c r="AE144" s="16" t="s">
        <v>560</v>
      </c>
      <c r="AF144" s="1" t="s">
        <v>90</v>
      </c>
      <c r="AG144" s="1" t="s">
        <v>186</v>
      </c>
    </row>
    <row r="145" spans="1:33" ht="51" x14ac:dyDescent="0.25">
      <c r="A145" s="8" t="s">
        <v>7</v>
      </c>
      <c r="B145" s="1">
        <v>84121701</v>
      </c>
      <c r="C145" s="1" t="s">
        <v>564</v>
      </c>
      <c r="D145" s="9" t="s">
        <v>102</v>
      </c>
      <c r="E145" s="2" t="s">
        <v>487</v>
      </c>
      <c r="F145" s="1" t="s">
        <v>438</v>
      </c>
      <c r="G145" s="1" t="s">
        <v>73</v>
      </c>
      <c r="H145" s="16">
        <v>100000000</v>
      </c>
      <c r="I145" s="16">
        <v>100000000</v>
      </c>
      <c r="J145" s="1" t="s">
        <v>74</v>
      </c>
      <c r="K145" s="1" t="s">
        <v>75</v>
      </c>
      <c r="L145" s="1" t="s">
        <v>469</v>
      </c>
      <c r="M145" s="1" t="s">
        <v>470</v>
      </c>
      <c r="N145" s="8" t="s">
        <v>471</v>
      </c>
      <c r="O145" s="17" t="s">
        <v>472</v>
      </c>
      <c r="P145" s="1" t="s">
        <v>104</v>
      </c>
      <c r="Q145" s="1" t="s">
        <v>544</v>
      </c>
      <c r="R145" s="1" t="s">
        <v>565</v>
      </c>
      <c r="S145" s="1">
        <v>220161001</v>
      </c>
      <c r="T145" s="1"/>
      <c r="U145" s="1"/>
      <c r="V145" s="1"/>
      <c r="W145" s="1"/>
      <c r="X145" s="42"/>
      <c r="Y145" s="1"/>
      <c r="Z145" s="1"/>
      <c r="AA145" s="43">
        <v>0</v>
      </c>
      <c r="AB145" s="1"/>
      <c r="AC145" s="1"/>
      <c r="AD145" s="1"/>
      <c r="AE145" s="16" t="s">
        <v>566</v>
      </c>
      <c r="AF145" s="1" t="s">
        <v>90</v>
      </c>
      <c r="AG145" s="1" t="s">
        <v>186</v>
      </c>
    </row>
    <row r="146" spans="1:33" ht="38.25" x14ac:dyDescent="0.25">
      <c r="A146" s="8" t="s">
        <v>7</v>
      </c>
      <c r="B146" s="1">
        <v>41113038</v>
      </c>
      <c r="C146" s="1" t="s">
        <v>567</v>
      </c>
      <c r="D146" s="9" t="s">
        <v>96</v>
      </c>
      <c r="E146" s="2" t="s">
        <v>487</v>
      </c>
      <c r="F146" s="1" t="s">
        <v>140</v>
      </c>
      <c r="G146" s="1" t="s">
        <v>73</v>
      </c>
      <c r="H146" s="16">
        <v>19459407</v>
      </c>
      <c r="I146" s="16">
        <v>19459407</v>
      </c>
      <c r="J146" s="1" t="s">
        <v>74</v>
      </c>
      <c r="K146" s="1" t="s">
        <v>75</v>
      </c>
      <c r="L146" s="1" t="s">
        <v>469</v>
      </c>
      <c r="M146" s="1" t="s">
        <v>470</v>
      </c>
      <c r="N146" s="8" t="s">
        <v>471</v>
      </c>
      <c r="O146" s="17" t="s">
        <v>472</v>
      </c>
      <c r="P146" s="1"/>
      <c r="Q146" s="1"/>
      <c r="R146" s="1"/>
      <c r="S146" s="1"/>
      <c r="T146" s="1"/>
      <c r="U146" s="1"/>
      <c r="V146" s="1">
        <v>6382</v>
      </c>
      <c r="W146" s="1">
        <v>16175</v>
      </c>
      <c r="X146" s="42">
        <v>42768</v>
      </c>
      <c r="Y146" s="1"/>
      <c r="Z146" s="1"/>
      <c r="AA146" s="44">
        <v>0.33</v>
      </c>
      <c r="AB146" s="1"/>
      <c r="AC146" s="1"/>
      <c r="AD146" s="1"/>
      <c r="AE146" s="16" t="s">
        <v>477</v>
      </c>
      <c r="AF146" s="1" t="s">
        <v>90</v>
      </c>
      <c r="AG146" s="1" t="s">
        <v>186</v>
      </c>
    </row>
    <row r="147" spans="1:33" ht="25.5" x14ac:dyDescent="0.25">
      <c r="A147" s="8" t="s">
        <v>7</v>
      </c>
      <c r="B147" s="1">
        <v>20102301</v>
      </c>
      <c r="C147" s="19" t="s">
        <v>568</v>
      </c>
      <c r="D147" s="9" t="s">
        <v>70</v>
      </c>
      <c r="E147" s="2" t="s">
        <v>468</v>
      </c>
      <c r="F147" s="1" t="s">
        <v>140</v>
      </c>
      <c r="G147" s="1" t="s">
        <v>73</v>
      </c>
      <c r="H147" s="16">
        <v>48000000</v>
      </c>
      <c r="I147" s="16">
        <v>48000000</v>
      </c>
      <c r="J147" s="1" t="s">
        <v>74</v>
      </c>
      <c r="K147" s="1" t="s">
        <v>75</v>
      </c>
      <c r="L147" s="1" t="s">
        <v>469</v>
      </c>
      <c r="M147" s="1" t="s">
        <v>470</v>
      </c>
      <c r="N147" s="8" t="s">
        <v>471</v>
      </c>
      <c r="O147" s="17" t="s">
        <v>472</v>
      </c>
      <c r="P147" s="1"/>
      <c r="Q147" s="1"/>
      <c r="R147" s="1"/>
      <c r="S147" s="1"/>
      <c r="T147" s="1"/>
      <c r="U147" s="1"/>
      <c r="V147" s="1"/>
      <c r="W147" s="1"/>
      <c r="X147" s="42"/>
      <c r="Y147" s="1"/>
      <c r="Z147" s="1"/>
      <c r="AA147" s="43">
        <v>0</v>
      </c>
      <c r="AB147" s="1"/>
      <c r="AC147" s="1"/>
      <c r="AD147" s="1"/>
      <c r="AE147" s="16" t="s">
        <v>560</v>
      </c>
      <c r="AF147" s="1" t="s">
        <v>90</v>
      </c>
      <c r="AG147" s="1" t="s">
        <v>186</v>
      </c>
    </row>
    <row r="148" spans="1:33" ht="25.5" x14ac:dyDescent="0.25">
      <c r="A148" s="8" t="s">
        <v>7</v>
      </c>
      <c r="B148" s="1">
        <v>55121904</v>
      </c>
      <c r="C148" s="15" t="s">
        <v>569</v>
      </c>
      <c r="D148" s="9" t="s">
        <v>151</v>
      </c>
      <c r="E148" s="2" t="s">
        <v>570</v>
      </c>
      <c r="F148" s="1" t="s">
        <v>140</v>
      </c>
      <c r="G148" s="1" t="s">
        <v>73</v>
      </c>
      <c r="H148" s="16">
        <v>45000000</v>
      </c>
      <c r="I148" s="16">
        <v>45000000</v>
      </c>
      <c r="J148" s="1" t="s">
        <v>74</v>
      </c>
      <c r="K148" s="1" t="s">
        <v>75</v>
      </c>
      <c r="L148" s="1" t="s">
        <v>469</v>
      </c>
      <c r="M148" s="1" t="s">
        <v>470</v>
      </c>
      <c r="N148" s="8" t="s">
        <v>471</v>
      </c>
      <c r="O148" s="17" t="s">
        <v>472</v>
      </c>
      <c r="P148" s="1"/>
      <c r="Q148" s="1"/>
      <c r="R148" s="1"/>
      <c r="S148" s="1"/>
      <c r="T148" s="1"/>
      <c r="U148" s="1"/>
      <c r="V148" s="1"/>
      <c r="W148" s="1"/>
      <c r="X148" s="42"/>
      <c r="Y148" s="1"/>
      <c r="Z148" s="1"/>
      <c r="AA148" s="43">
        <v>0</v>
      </c>
      <c r="AB148" s="1"/>
      <c r="AC148" s="1"/>
      <c r="AD148" s="1"/>
      <c r="AE148" s="16" t="s">
        <v>571</v>
      </c>
      <c r="AF148" s="1" t="s">
        <v>90</v>
      </c>
      <c r="AG148" s="1" t="s">
        <v>186</v>
      </c>
    </row>
    <row r="149" spans="1:33" ht="25.5" x14ac:dyDescent="0.25">
      <c r="A149" s="8" t="s">
        <v>7</v>
      </c>
      <c r="B149" s="1">
        <v>43232100</v>
      </c>
      <c r="C149" s="15" t="s">
        <v>572</v>
      </c>
      <c r="D149" s="9" t="s">
        <v>102</v>
      </c>
      <c r="E149" s="2" t="s">
        <v>476</v>
      </c>
      <c r="F149" s="1" t="s">
        <v>161</v>
      </c>
      <c r="G149" s="1" t="s">
        <v>73</v>
      </c>
      <c r="H149" s="16">
        <v>90156000</v>
      </c>
      <c r="I149" s="16">
        <v>90156000</v>
      </c>
      <c r="J149" s="1" t="s">
        <v>74</v>
      </c>
      <c r="K149" s="1" t="s">
        <v>75</v>
      </c>
      <c r="L149" s="1" t="s">
        <v>469</v>
      </c>
      <c r="M149" s="1" t="s">
        <v>470</v>
      </c>
      <c r="N149" s="8" t="s">
        <v>471</v>
      </c>
      <c r="O149" s="17" t="s">
        <v>472</v>
      </c>
      <c r="P149" s="1"/>
      <c r="Q149" s="1"/>
      <c r="R149" s="1"/>
      <c r="S149" s="1"/>
      <c r="T149" s="1"/>
      <c r="U149" s="1"/>
      <c r="V149" s="1"/>
      <c r="W149" s="1"/>
      <c r="X149" s="42"/>
      <c r="Y149" s="1"/>
      <c r="Z149" s="1"/>
      <c r="AA149" s="43">
        <v>0</v>
      </c>
      <c r="AB149" s="1"/>
      <c r="AC149" s="1"/>
      <c r="AD149" s="1"/>
      <c r="AE149" s="16" t="s">
        <v>571</v>
      </c>
      <c r="AF149" s="1" t="s">
        <v>90</v>
      </c>
      <c r="AG149" s="1" t="s">
        <v>186</v>
      </c>
    </row>
    <row r="150" spans="1:33" ht="25.5" x14ac:dyDescent="0.25">
      <c r="A150" s="8" t="s">
        <v>7</v>
      </c>
      <c r="B150" s="1">
        <v>43232100</v>
      </c>
      <c r="C150" s="15" t="s">
        <v>573</v>
      </c>
      <c r="D150" s="9" t="s">
        <v>102</v>
      </c>
      <c r="E150" s="2" t="s">
        <v>570</v>
      </c>
      <c r="F150" s="1" t="s">
        <v>140</v>
      </c>
      <c r="G150" s="1" t="s">
        <v>73</v>
      </c>
      <c r="H150" s="16">
        <v>64391999.999999993</v>
      </c>
      <c r="I150" s="16">
        <v>64391999.999999993</v>
      </c>
      <c r="J150" s="1" t="s">
        <v>74</v>
      </c>
      <c r="K150" s="1" t="s">
        <v>75</v>
      </c>
      <c r="L150" s="1" t="s">
        <v>469</v>
      </c>
      <c r="M150" s="1" t="s">
        <v>470</v>
      </c>
      <c r="N150" s="8" t="s">
        <v>471</v>
      </c>
      <c r="O150" s="17" t="s">
        <v>472</v>
      </c>
      <c r="P150" s="1"/>
      <c r="Q150" s="1"/>
      <c r="R150" s="1"/>
      <c r="S150" s="1"/>
      <c r="T150" s="1"/>
      <c r="U150" s="1"/>
      <c r="V150" s="1"/>
      <c r="W150" s="1"/>
      <c r="X150" s="42"/>
      <c r="Y150" s="1"/>
      <c r="Z150" s="1"/>
      <c r="AA150" s="43">
        <v>0</v>
      </c>
      <c r="AB150" s="1"/>
      <c r="AC150" s="1"/>
      <c r="AD150" s="1"/>
      <c r="AE150" s="16" t="s">
        <v>571</v>
      </c>
      <c r="AF150" s="1" t="s">
        <v>90</v>
      </c>
      <c r="AG150" s="1" t="s">
        <v>186</v>
      </c>
    </row>
    <row r="151" spans="1:33" ht="25.5" x14ac:dyDescent="0.25">
      <c r="A151" s="8" t="s">
        <v>7</v>
      </c>
      <c r="B151" s="1">
        <v>82101600</v>
      </c>
      <c r="C151" s="15" t="s">
        <v>574</v>
      </c>
      <c r="D151" s="9" t="s">
        <v>151</v>
      </c>
      <c r="E151" s="2" t="s">
        <v>570</v>
      </c>
      <c r="F151" s="1" t="s">
        <v>161</v>
      </c>
      <c r="G151" s="1" t="s">
        <v>73</v>
      </c>
      <c r="H151" s="16">
        <v>129999999.99999997</v>
      </c>
      <c r="I151" s="16">
        <v>129999999.99999997</v>
      </c>
      <c r="J151" s="1" t="s">
        <v>74</v>
      </c>
      <c r="K151" s="1" t="s">
        <v>75</v>
      </c>
      <c r="L151" s="1" t="s">
        <v>469</v>
      </c>
      <c r="M151" s="1" t="s">
        <v>470</v>
      </c>
      <c r="N151" s="8" t="s">
        <v>471</v>
      </c>
      <c r="O151" s="17" t="s">
        <v>472</v>
      </c>
      <c r="P151" s="1"/>
      <c r="Q151" s="1"/>
      <c r="R151" s="1"/>
      <c r="S151" s="1"/>
      <c r="T151" s="1"/>
      <c r="U151" s="1"/>
      <c r="V151" s="1"/>
      <c r="W151" s="1"/>
      <c r="X151" s="42"/>
      <c r="Y151" s="1"/>
      <c r="Z151" s="1"/>
      <c r="AA151" s="43">
        <v>0</v>
      </c>
      <c r="AB151" s="1"/>
      <c r="AC151" s="1"/>
      <c r="AD151" s="1"/>
      <c r="AE151" s="16" t="s">
        <v>571</v>
      </c>
      <c r="AF151" s="1" t="s">
        <v>90</v>
      </c>
      <c r="AG151" s="1" t="s">
        <v>186</v>
      </c>
    </row>
    <row r="152" spans="1:33" ht="25.5" x14ac:dyDescent="0.25">
      <c r="A152" s="8" t="s">
        <v>7</v>
      </c>
      <c r="B152" s="1">
        <v>42203602</v>
      </c>
      <c r="C152" s="15" t="s">
        <v>575</v>
      </c>
      <c r="D152" s="9" t="s">
        <v>96</v>
      </c>
      <c r="E152" s="2" t="s">
        <v>536</v>
      </c>
      <c r="F152" s="1" t="s">
        <v>140</v>
      </c>
      <c r="G152" s="1" t="s">
        <v>73</v>
      </c>
      <c r="H152" s="16">
        <v>59999999.999999993</v>
      </c>
      <c r="I152" s="16">
        <v>59999999.999999993</v>
      </c>
      <c r="J152" s="1" t="s">
        <v>74</v>
      </c>
      <c r="K152" s="1" t="s">
        <v>75</v>
      </c>
      <c r="L152" s="1" t="s">
        <v>469</v>
      </c>
      <c r="M152" s="1" t="s">
        <v>470</v>
      </c>
      <c r="N152" s="8" t="s">
        <v>471</v>
      </c>
      <c r="O152" s="17" t="s">
        <v>472</v>
      </c>
      <c r="P152" s="1"/>
      <c r="Q152" s="1"/>
      <c r="R152" s="1"/>
      <c r="S152" s="1"/>
      <c r="T152" s="1"/>
      <c r="U152" s="1"/>
      <c r="V152" s="1"/>
      <c r="W152" s="1"/>
      <c r="X152" s="42"/>
      <c r="Y152" s="1"/>
      <c r="Z152" s="1"/>
      <c r="AA152" s="43">
        <v>0</v>
      </c>
      <c r="AB152" s="1"/>
      <c r="AC152" s="1"/>
      <c r="AD152" s="1"/>
      <c r="AE152" s="16" t="s">
        <v>571</v>
      </c>
      <c r="AF152" s="1" t="s">
        <v>90</v>
      </c>
      <c r="AG152" s="1" t="s">
        <v>186</v>
      </c>
    </row>
    <row r="153" spans="1:33" ht="38.25" x14ac:dyDescent="0.25">
      <c r="A153" s="8" t="s">
        <v>7</v>
      </c>
      <c r="B153" s="1">
        <v>39111900</v>
      </c>
      <c r="C153" s="15" t="s">
        <v>576</v>
      </c>
      <c r="D153" s="9" t="s">
        <v>96</v>
      </c>
      <c r="E153" s="2" t="s">
        <v>494</v>
      </c>
      <c r="F153" s="1" t="s">
        <v>161</v>
      </c>
      <c r="G153" s="1" t="s">
        <v>73</v>
      </c>
      <c r="H153" s="16">
        <v>160980000.00000003</v>
      </c>
      <c r="I153" s="16">
        <v>160980000.00000003</v>
      </c>
      <c r="J153" s="1" t="s">
        <v>74</v>
      </c>
      <c r="K153" s="1" t="s">
        <v>75</v>
      </c>
      <c r="L153" s="1" t="s">
        <v>469</v>
      </c>
      <c r="M153" s="1" t="s">
        <v>470</v>
      </c>
      <c r="N153" s="8" t="s">
        <v>471</v>
      </c>
      <c r="O153" s="17" t="s">
        <v>472</v>
      </c>
      <c r="P153" s="1"/>
      <c r="Q153" s="1"/>
      <c r="R153" s="1"/>
      <c r="S153" s="1"/>
      <c r="T153" s="1"/>
      <c r="U153" s="1"/>
      <c r="V153" s="1"/>
      <c r="W153" s="1">
        <v>16158</v>
      </c>
      <c r="X153" s="42"/>
      <c r="Y153" s="1"/>
      <c r="Z153" s="1"/>
      <c r="AA153" s="44">
        <f t="shared" ref="AA153" si="3">+IF(AND(W153="",X153="",Y153="",Z153=""),"",IF(AND(W153&lt;&gt;"",X153="",Y153="",Z153=""),0%,IF(AND(W153&lt;&gt;"",X153&lt;&gt;"",Y153="",Z153=""),33%,IF(AND(W153&lt;&gt;"",X153&lt;&gt;"",Y153&lt;&gt;"",Z153=""),66%,IF(AND(W153&lt;&gt;"",X153&lt;&gt;"",Y153&lt;&gt;"",Z153&lt;&gt;""),100%,"Información incompleta")))))</f>
        <v>0</v>
      </c>
      <c r="AB153" s="1"/>
      <c r="AC153" s="1"/>
      <c r="AD153" s="1"/>
      <c r="AE153" s="1" t="s">
        <v>577</v>
      </c>
      <c r="AF153" s="1" t="s">
        <v>481</v>
      </c>
      <c r="AG153" s="1" t="s">
        <v>186</v>
      </c>
    </row>
    <row r="154" spans="1:33" ht="25.5" x14ac:dyDescent="0.25">
      <c r="A154" s="8" t="s">
        <v>7</v>
      </c>
      <c r="B154" s="1">
        <v>49101602</v>
      </c>
      <c r="C154" s="15" t="s">
        <v>578</v>
      </c>
      <c r="D154" s="9" t="s">
        <v>151</v>
      </c>
      <c r="E154" s="2" t="s">
        <v>476</v>
      </c>
      <c r="F154" s="1" t="s">
        <v>140</v>
      </c>
      <c r="G154" s="1" t="s">
        <v>73</v>
      </c>
      <c r="H154" s="16">
        <v>82000000</v>
      </c>
      <c r="I154" s="16">
        <v>82000000</v>
      </c>
      <c r="J154" s="1" t="s">
        <v>74</v>
      </c>
      <c r="K154" s="1" t="s">
        <v>75</v>
      </c>
      <c r="L154" s="1" t="s">
        <v>469</v>
      </c>
      <c r="M154" s="1" t="s">
        <v>470</v>
      </c>
      <c r="N154" s="8" t="s">
        <v>471</v>
      </c>
      <c r="O154" s="17" t="s">
        <v>472</v>
      </c>
      <c r="P154" s="1"/>
      <c r="Q154" s="1"/>
      <c r="R154" s="1"/>
      <c r="S154" s="1"/>
      <c r="T154" s="1"/>
      <c r="U154" s="1"/>
      <c r="V154" s="1"/>
      <c r="W154" s="1"/>
      <c r="X154" s="42"/>
      <c r="Y154" s="1"/>
      <c r="Z154" s="1"/>
      <c r="AA154" s="43">
        <v>0</v>
      </c>
      <c r="AB154" s="1"/>
      <c r="AC154" s="1"/>
      <c r="AD154" s="1"/>
      <c r="AE154" s="16" t="s">
        <v>571</v>
      </c>
      <c r="AF154" s="1" t="s">
        <v>90</v>
      </c>
      <c r="AG154" s="1" t="s">
        <v>186</v>
      </c>
    </row>
    <row r="155" spans="1:33" ht="25.5" x14ac:dyDescent="0.25">
      <c r="A155" s="8" t="s">
        <v>7</v>
      </c>
      <c r="B155" s="1">
        <v>72151603</v>
      </c>
      <c r="C155" s="18" t="s">
        <v>579</v>
      </c>
      <c r="D155" s="9" t="s">
        <v>151</v>
      </c>
      <c r="E155" s="2" t="s">
        <v>570</v>
      </c>
      <c r="F155" s="1" t="s">
        <v>140</v>
      </c>
      <c r="G155" s="1" t="s">
        <v>73</v>
      </c>
      <c r="H155" s="16">
        <f>16902900+15000000</f>
        <v>31902900</v>
      </c>
      <c r="I155" s="16">
        <f>16902900+15000000</f>
        <v>31902900</v>
      </c>
      <c r="J155" s="1" t="s">
        <v>74</v>
      </c>
      <c r="K155" s="1" t="s">
        <v>75</v>
      </c>
      <c r="L155" s="1" t="s">
        <v>469</v>
      </c>
      <c r="M155" s="1" t="s">
        <v>470</v>
      </c>
      <c r="N155" s="8" t="s">
        <v>471</v>
      </c>
      <c r="O155" s="17" t="s">
        <v>472</v>
      </c>
      <c r="P155" s="1"/>
      <c r="Q155" s="1"/>
      <c r="R155" s="1"/>
      <c r="S155" s="1"/>
      <c r="T155" s="1"/>
      <c r="U155" s="1"/>
      <c r="V155" s="1"/>
      <c r="W155" s="1"/>
      <c r="X155" s="42"/>
      <c r="Y155" s="1"/>
      <c r="Z155" s="1"/>
      <c r="AA155" s="43">
        <v>0</v>
      </c>
      <c r="AB155" s="1"/>
      <c r="AC155" s="1"/>
      <c r="AD155" s="1"/>
      <c r="AE155" s="16" t="s">
        <v>571</v>
      </c>
      <c r="AF155" s="1" t="s">
        <v>90</v>
      </c>
      <c r="AG155" s="1" t="s">
        <v>186</v>
      </c>
    </row>
    <row r="156" spans="1:33" ht="25.5" x14ac:dyDescent="0.25">
      <c r="A156" s="8" t="s">
        <v>7</v>
      </c>
      <c r="B156" s="1">
        <v>82101600</v>
      </c>
      <c r="C156" s="19" t="s">
        <v>580</v>
      </c>
      <c r="D156" s="9" t="s">
        <v>151</v>
      </c>
      <c r="E156" s="2" t="s">
        <v>570</v>
      </c>
      <c r="F156" s="1" t="s">
        <v>140</v>
      </c>
      <c r="G156" s="1" t="s">
        <v>73</v>
      </c>
      <c r="H156" s="16">
        <v>45000000</v>
      </c>
      <c r="I156" s="16">
        <v>45000000</v>
      </c>
      <c r="J156" s="1" t="s">
        <v>74</v>
      </c>
      <c r="K156" s="1" t="s">
        <v>75</v>
      </c>
      <c r="L156" s="1" t="s">
        <v>469</v>
      </c>
      <c r="M156" s="1" t="s">
        <v>470</v>
      </c>
      <c r="N156" s="8" t="s">
        <v>471</v>
      </c>
      <c r="O156" s="17" t="s">
        <v>472</v>
      </c>
      <c r="P156" s="1"/>
      <c r="Q156" s="1"/>
      <c r="R156" s="1"/>
      <c r="S156" s="1"/>
      <c r="T156" s="1"/>
      <c r="U156" s="1"/>
      <c r="V156" s="1"/>
      <c r="W156" s="1"/>
      <c r="X156" s="42"/>
      <c r="Y156" s="1"/>
      <c r="Z156" s="1"/>
      <c r="AA156" s="43">
        <v>0</v>
      </c>
      <c r="AB156" s="1"/>
      <c r="AC156" s="1"/>
      <c r="AD156" s="1"/>
      <c r="AE156" s="16" t="s">
        <v>571</v>
      </c>
      <c r="AF156" s="1" t="s">
        <v>90</v>
      </c>
      <c r="AG156" s="1" t="s">
        <v>186</v>
      </c>
    </row>
    <row r="157" spans="1:33" ht="25.5" x14ac:dyDescent="0.25">
      <c r="A157" s="8" t="s">
        <v>7</v>
      </c>
      <c r="B157" s="1" t="s">
        <v>581</v>
      </c>
      <c r="C157" s="15" t="s">
        <v>582</v>
      </c>
      <c r="D157" s="9" t="s">
        <v>96</v>
      </c>
      <c r="E157" s="2" t="s">
        <v>536</v>
      </c>
      <c r="F157" s="1" t="s">
        <v>140</v>
      </c>
      <c r="G157" s="1" t="s">
        <v>73</v>
      </c>
      <c r="H157" s="16">
        <v>22000000</v>
      </c>
      <c r="I157" s="16">
        <v>22000000</v>
      </c>
      <c r="J157" s="1" t="s">
        <v>74</v>
      </c>
      <c r="K157" s="1" t="s">
        <v>75</v>
      </c>
      <c r="L157" s="1" t="s">
        <v>469</v>
      </c>
      <c r="M157" s="1" t="s">
        <v>470</v>
      </c>
      <c r="N157" s="8" t="s">
        <v>471</v>
      </c>
      <c r="O157" s="17" t="s">
        <v>472</v>
      </c>
      <c r="P157" s="1"/>
      <c r="Q157" s="1"/>
      <c r="R157" s="1"/>
      <c r="S157" s="1"/>
      <c r="T157" s="1"/>
      <c r="U157" s="1"/>
      <c r="V157" s="1"/>
      <c r="W157" s="1"/>
      <c r="X157" s="42"/>
      <c r="Y157" s="1"/>
      <c r="Z157" s="1"/>
      <c r="AA157" s="43">
        <v>0</v>
      </c>
      <c r="AB157" s="1"/>
      <c r="AC157" s="1"/>
      <c r="AD157" s="1"/>
      <c r="AE157" s="16" t="s">
        <v>571</v>
      </c>
      <c r="AF157" s="1" t="s">
        <v>90</v>
      </c>
      <c r="AG157" s="1" t="s">
        <v>186</v>
      </c>
    </row>
    <row r="158" spans="1:33" ht="25.5" x14ac:dyDescent="0.25">
      <c r="A158" s="8" t="s">
        <v>7</v>
      </c>
      <c r="B158" s="1">
        <v>45121500</v>
      </c>
      <c r="C158" s="15" t="s">
        <v>583</v>
      </c>
      <c r="D158" s="9" t="s">
        <v>102</v>
      </c>
      <c r="E158" s="2" t="s">
        <v>509</v>
      </c>
      <c r="F158" s="1" t="s">
        <v>140</v>
      </c>
      <c r="G158" s="1" t="s">
        <v>73</v>
      </c>
      <c r="H158" s="16">
        <v>10732000</v>
      </c>
      <c r="I158" s="16">
        <v>10732000</v>
      </c>
      <c r="J158" s="1" t="s">
        <v>74</v>
      </c>
      <c r="K158" s="1" t="s">
        <v>75</v>
      </c>
      <c r="L158" s="1" t="s">
        <v>469</v>
      </c>
      <c r="M158" s="1" t="s">
        <v>470</v>
      </c>
      <c r="N158" s="8" t="s">
        <v>471</v>
      </c>
      <c r="O158" s="17" t="s">
        <v>472</v>
      </c>
      <c r="P158" s="1" t="s">
        <v>104</v>
      </c>
      <c r="Q158" s="1" t="s">
        <v>544</v>
      </c>
      <c r="R158" s="1" t="s">
        <v>492</v>
      </c>
      <c r="S158" s="1">
        <v>220155001</v>
      </c>
      <c r="T158" s="1"/>
      <c r="U158" s="1"/>
      <c r="V158" s="1">
        <v>6372</v>
      </c>
      <c r="W158" s="1">
        <v>16279</v>
      </c>
      <c r="X158" s="42"/>
      <c r="Y158" s="1"/>
      <c r="Z158" s="1"/>
      <c r="AA158" s="44">
        <v>0.33</v>
      </c>
      <c r="AB158" s="1"/>
      <c r="AC158" s="1"/>
      <c r="AD158" s="1"/>
      <c r="AE158" s="1" t="s">
        <v>584</v>
      </c>
      <c r="AF158" s="1" t="s">
        <v>90</v>
      </c>
      <c r="AG158" s="1" t="s">
        <v>186</v>
      </c>
    </row>
    <row r="159" spans="1:33" ht="38.25" x14ac:dyDescent="0.25">
      <c r="A159" s="8" t="s">
        <v>7</v>
      </c>
      <c r="B159" s="1">
        <v>80121706</v>
      </c>
      <c r="C159" s="15" t="s">
        <v>585</v>
      </c>
      <c r="D159" s="9" t="s">
        <v>96</v>
      </c>
      <c r="E159" s="2" t="s">
        <v>536</v>
      </c>
      <c r="F159" s="1" t="s">
        <v>124</v>
      </c>
      <c r="G159" s="1" t="s">
        <v>73</v>
      </c>
      <c r="H159" s="16">
        <v>225372000</v>
      </c>
      <c r="I159" s="16">
        <v>225372000</v>
      </c>
      <c r="J159" s="1" t="s">
        <v>74</v>
      </c>
      <c r="K159" s="1" t="s">
        <v>75</v>
      </c>
      <c r="L159" s="1" t="s">
        <v>469</v>
      </c>
      <c r="M159" s="1" t="s">
        <v>470</v>
      </c>
      <c r="N159" s="8" t="s">
        <v>471</v>
      </c>
      <c r="O159" s="17" t="s">
        <v>472</v>
      </c>
      <c r="P159" s="1"/>
      <c r="Q159" s="1"/>
      <c r="R159" s="1"/>
      <c r="S159" s="1"/>
      <c r="T159" s="1"/>
      <c r="U159" s="1"/>
      <c r="V159" s="1"/>
      <c r="W159" s="1">
        <v>16179</v>
      </c>
      <c r="X159" s="42"/>
      <c r="Y159" s="1"/>
      <c r="Z159" s="1"/>
      <c r="AA159" s="44">
        <f t="shared" ref="AA159:AA160" si="4">+IF(AND(W159="",X159="",Y159="",Z159=""),"",IF(AND(W159&lt;&gt;"",X159="",Y159="",Z159=""),0%,IF(AND(W159&lt;&gt;"",X159&lt;&gt;"",Y159="",Z159=""),33%,IF(AND(W159&lt;&gt;"",X159&lt;&gt;"",Y159&lt;&gt;"",Z159=""),66%,IF(AND(W159&lt;&gt;"",X159&lt;&gt;"",Y159&lt;&gt;"",Z159&lt;&gt;""),100%,"Información incompleta")))))</f>
        <v>0</v>
      </c>
      <c r="AB159" s="1"/>
      <c r="AC159" s="1"/>
      <c r="AD159" s="1"/>
      <c r="AE159" s="16" t="s">
        <v>586</v>
      </c>
      <c r="AF159" s="1" t="s">
        <v>90</v>
      </c>
      <c r="AG159" s="1" t="s">
        <v>186</v>
      </c>
    </row>
    <row r="160" spans="1:33" ht="38.25" x14ac:dyDescent="0.25">
      <c r="A160" s="8" t="s">
        <v>7</v>
      </c>
      <c r="B160" s="1">
        <v>80111620</v>
      </c>
      <c r="C160" s="15" t="s">
        <v>587</v>
      </c>
      <c r="D160" s="9" t="s">
        <v>151</v>
      </c>
      <c r="E160" s="2" t="s">
        <v>570</v>
      </c>
      <c r="F160" s="1" t="s">
        <v>72</v>
      </c>
      <c r="G160" s="1" t="s">
        <v>73</v>
      </c>
      <c r="H160" s="16">
        <v>1200000000</v>
      </c>
      <c r="I160" s="16">
        <v>1200000000</v>
      </c>
      <c r="J160" s="1" t="s">
        <v>74</v>
      </c>
      <c r="K160" s="1" t="s">
        <v>75</v>
      </c>
      <c r="L160" s="1" t="s">
        <v>469</v>
      </c>
      <c r="M160" s="1" t="s">
        <v>470</v>
      </c>
      <c r="N160" s="8" t="s">
        <v>471</v>
      </c>
      <c r="O160" s="17" t="s">
        <v>472</v>
      </c>
      <c r="P160" s="1"/>
      <c r="Q160" s="1"/>
      <c r="R160" s="1"/>
      <c r="S160" s="1"/>
      <c r="T160" s="1"/>
      <c r="U160" s="1"/>
      <c r="V160" s="1"/>
      <c r="W160" s="1">
        <v>16429</v>
      </c>
      <c r="X160" s="42"/>
      <c r="Y160" s="1"/>
      <c r="Z160" s="1"/>
      <c r="AA160" s="44">
        <f t="shared" si="4"/>
        <v>0</v>
      </c>
      <c r="AB160" s="1"/>
      <c r="AC160" s="1"/>
      <c r="AD160" s="1"/>
      <c r="AE160" s="1" t="s">
        <v>588</v>
      </c>
      <c r="AF160" s="1" t="s">
        <v>90</v>
      </c>
      <c r="AG160" s="1" t="s">
        <v>186</v>
      </c>
    </row>
    <row r="161" spans="1:33" ht="38.25" x14ac:dyDescent="0.25">
      <c r="A161" s="8" t="s">
        <v>7</v>
      </c>
      <c r="B161" s="1" t="s">
        <v>589</v>
      </c>
      <c r="C161" s="15" t="s">
        <v>590</v>
      </c>
      <c r="D161" s="9" t="s">
        <v>102</v>
      </c>
      <c r="E161" s="2" t="s">
        <v>71</v>
      </c>
      <c r="F161" s="1" t="s">
        <v>311</v>
      </c>
      <c r="G161" s="1" t="s">
        <v>73</v>
      </c>
      <c r="H161" s="16">
        <v>1164000000</v>
      </c>
      <c r="I161" s="16">
        <v>1164000000</v>
      </c>
      <c r="J161" s="1" t="s">
        <v>74</v>
      </c>
      <c r="K161" s="1" t="s">
        <v>75</v>
      </c>
      <c r="L161" s="1" t="s">
        <v>469</v>
      </c>
      <c r="M161" s="1" t="s">
        <v>470</v>
      </c>
      <c r="N161" s="8" t="s">
        <v>471</v>
      </c>
      <c r="O161" s="17" t="s">
        <v>472</v>
      </c>
      <c r="P161" s="1"/>
      <c r="Q161" s="1"/>
      <c r="R161" s="1"/>
      <c r="S161" s="1"/>
      <c r="T161" s="1"/>
      <c r="U161" s="1"/>
      <c r="V161" s="1"/>
      <c r="W161" s="1"/>
      <c r="X161" s="42"/>
      <c r="Y161" s="1"/>
      <c r="Z161" s="1"/>
      <c r="AA161" s="43">
        <v>0</v>
      </c>
      <c r="AB161" s="1"/>
      <c r="AC161" s="1"/>
      <c r="AD161" s="1"/>
      <c r="AE161" s="16" t="s">
        <v>480</v>
      </c>
      <c r="AF161" s="1" t="s">
        <v>481</v>
      </c>
      <c r="AG161" s="1" t="s">
        <v>186</v>
      </c>
    </row>
    <row r="162" spans="1:33" ht="25.5" x14ac:dyDescent="0.25">
      <c r="A162" s="8" t="s">
        <v>7</v>
      </c>
      <c r="B162" s="1">
        <v>82101503</v>
      </c>
      <c r="C162" s="15" t="s">
        <v>591</v>
      </c>
      <c r="D162" s="9" t="s">
        <v>96</v>
      </c>
      <c r="E162" s="2" t="s">
        <v>536</v>
      </c>
      <c r="F162" s="1" t="s">
        <v>103</v>
      </c>
      <c r="G162" s="1" t="s">
        <v>73</v>
      </c>
      <c r="H162" s="16">
        <v>11413520986</v>
      </c>
      <c r="I162" s="16">
        <v>11413520986</v>
      </c>
      <c r="J162" s="1" t="s">
        <v>74</v>
      </c>
      <c r="K162" s="1" t="s">
        <v>75</v>
      </c>
      <c r="L162" s="1" t="s">
        <v>469</v>
      </c>
      <c r="M162" s="1" t="s">
        <v>470</v>
      </c>
      <c r="N162" s="8" t="s">
        <v>471</v>
      </c>
      <c r="O162" s="17" t="s">
        <v>472</v>
      </c>
      <c r="P162" s="1"/>
      <c r="Q162" s="1"/>
      <c r="R162" s="1"/>
      <c r="S162" s="1"/>
      <c r="T162" s="1"/>
      <c r="U162" s="1"/>
      <c r="V162" s="1"/>
      <c r="W162" s="1"/>
      <c r="X162" s="42"/>
      <c r="Y162" s="1"/>
      <c r="Z162" s="1"/>
      <c r="AA162" s="43">
        <v>0</v>
      </c>
      <c r="AB162" s="1"/>
      <c r="AC162" s="1"/>
      <c r="AD162" s="1"/>
      <c r="AE162" s="16" t="s">
        <v>592</v>
      </c>
      <c r="AF162" s="1" t="s">
        <v>90</v>
      </c>
      <c r="AG162" s="1" t="s">
        <v>186</v>
      </c>
    </row>
    <row r="163" spans="1:33" ht="38.25" x14ac:dyDescent="0.25">
      <c r="A163" s="8" t="s">
        <v>7</v>
      </c>
      <c r="B163" s="1">
        <v>80141618</v>
      </c>
      <c r="C163" s="15" t="s">
        <v>593</v>
      </c>
      <c r="D163" s="9" t="s">
        <v>151</v>
      </c>
      <c r="E163" s="2" t="s">
        <v>71</v>
      </c>
      <c r="F163" s="1" t="s">
        <v>438</v>
      </c>
      <c r="G163" s="1" t="s">
        <v>73</v>
      </c>
      <c r="H163" s="16">
        <v>3300000000</v>
      </c>
      <c r="I163" s="16">
        <v>3300000000</v>
      </c>
      <c r="J163" s="1" t="s">
        <v>74</v>
      </c>
      <c r="K163" s="1" t="s">
        <v>75</v>
      </c>
      <c r="L163" s="1" t="s">
        <v>469</v>
      </c>
      <c r="M163" s="1" t="s">
        <v>470</v>
      </c>
      <c r="N163" s="8" t="s">
        <v>471</v>
      </c>
      <c r="O163" s="17" t="s">
        <v>472</v>
      </c>
      <c r="P163" s="1"/>
      <c r="Q163" s="1"/>
      <c r="R163" s="1"/>
      <c r="S163" s="1"/>
      <c r="T163" s="1"/>
      <c r="U163" s="1"/>
      <c r="V163" s="1"/>
      <c r="W163" s="1"/>
      <c r="X163" s="42"/>
      <c r="Y163" s="1"/>
      <c r="Z163" s="1"/>
      <c r="AA163" s="43">
        <v>0</v>
      </c>
      <c r="AB163" s="1"/>
      <c r="AC163" s="1"/>
      <c r="AD163" s="1"/>
      <c r="AE163" s="16" t="s">
        <v>594</v>
      </c>
      <c r="AF163" s="1" t="s">
        <v>90</v>
      </c>
      <c r="AG163" s="1" t="s">
        <v>186</v>
      </c>
    </row>
    <row r="164" spans="1:33" ht="25.5" x14ac:dyDescent="0.25">
      <c r="A164" s="8" t="s">
        <v>7</v>
      </c>
      <c r="B164" s="1">
        <v>80141618</v>
      </c>
      <c r="C164" s="19" t="s">
        <v>595</v>
      </c>
      <c r="D164" s="9" t="s">
        <v>147</v>
      </c>
      <c r="E164" s="2" t="s">
        <v>476</v>
      </c>
      <c r="F164" s="1" t="s">
        <v>311</v>
      </c>
      <c r="G164" s="1" t="s">
        <v>73</v>
      </c>
      <c r="H164" s="16">
        <v>2000000000</v>
      </c>
      <c r="I164" s="16">
        <v>2000000000</v>
      </c>
      <c r="J164" s="1" t="s">
        <v>74</v>
      </c>
      <c r="K164" s="1" t="s">
        <v>75</v>
      </c>
      <c r="L164" s="1" t="s">
        <v>469</v>
      </c>
      <c r="M164" s="1" t="s">
        <v>470</v>
      </c>
      <c r="N164" s="8" t="s">
        <v>471</v>
      </c>
      <c r="O164" s="17" t="s">
        <v>472</v>
      </c>
      <c r="P164" s="1"/>
      <c r="Q164" s="1"/>
      <c r="R164" s="1"/>
      <c r="S164" s="1"/>
      <c r="T164" s="1"/>
      <c r="U164" s="1"/>
      <c r="V164" s="1"/>
      <c r="W164" s="1"/>
      <c r="X164" s="42"/>
      <c r="Y164" s="1"/>
      <c r="Z164" s="1"/>
      <c r="AA164" s="43">
        <v>0</v>
      </c>
      <c r="AB164" s="1"/>
      <c r="AC164" s="1"/>
      <c r="AD164" s="1"/>
      <c r="AE164" s="16" t="s">
        <v>596</v>
      </c>
      <c r="AF164" s="1" t="s">
        <v>90</v>
      </c>
      <c r="AG164" s="1" t="s">
        <v>186</v>
      </c>
    </row>
    <row r="165" spans="1:33" ht="25.5" x14ac:dyDescent="0.25">
      <c r="A165" s="8" t="s">
        <v>7</v>
      </c>
      <c r="B165" s="1">
        <v>73152100</v>
      </c>
      <c r="C165" s="19" t="s">
        <v>597</v>
      </c>
      <c r="D165" s="9" t="s">
        <v>147</v>
      </c>
      <c r="E165" s="2" t="s">
        <v>476</v>
      </c>
      <c r="F165" s="1" t="s">
        <v>161</v>
      </c>
      <c r="G165" s="1" t="s">
        <v>73</v>
      </c>
      <c r="H165" s="16">
        <v>400000000</v>
      </c>
      <c r="I165" s="16">
        <v>400000000</v>
      </c>
      <c r="J165" s="1" t="s">
        <v>74</v>
      </c>
      <c r="K165" s="1" t="s">
        <v>75</v>
      </c>
      <c r="L165" s="1" t="s">
        <v>469</v>
      </c>
      <c r="M165" s="1" t="s">
        <v>470</v>
      </c>
      <c r="N165" s="8" t="s">
        <v>471</v>
      </c>
      <c r="O165" s="17" t="s">
        <v>472</v>
      </c>
      <c r="P165" s="1"/>
      <c r="Q165" s="1"/>
      <c r="R165" s="1"/>
      <c r="S165" s="1"/>
      <c r="T165" s="1"/>
      <c r="U165" s="1"/>
      <c r="V165" s="1"/>
      <c r="W165" s="1"/>
      <c r="X165" s="42"/>
      <c r="Y165" s="1"/>
      <c r="Z165" s="1"/>
      <c r="AA165" s="43">
        <v>0</v>
      </c>
      <c r="AB165" s="1"/>
      <c r="AC165" s="1"/>
      <c r="AD165" s="1"/>
      <c r="AE165" s="16" t="s">
        <v>596</v>
      </c>
      <c r="AF165" s="1" t="s">
        <v>90</v>
      </c>
      <c r="AG165" s="1" t="s">
        <v>186</v>
      </c>
    </row>
    <row r="166" spans="1:33" ht="25.5" x14ac:dyDescent="0.25">
      <c r="A166" s="8" t="s">
        <v>7</v>
      </c>
      <c r="B166" s="1">
        <v>78131800</v>
      </c>
      <c r="C166" s="19" t="s">
        <v>598</v>
      </c>
      <c r="D166" s="9" t="s">
        <v>96</v>
      </c>
      <c r="E166" s="2" t="s">
        <v>536</v>
      </c>
      <c r="F166" s="1" t="s">
        <v>140</v>
      </c>
      <c r="G166" s="1" t="s">
        <v>73</v>
      </c>
      <c r="H166" s="16">
        <v>70000000</v>
      </c>
      <c r="I166" s="16">
        <v>70000000</v>
      </c>
      <c r="J166" s="1" t="s">
        <v>74</v>
      </c>
      <c r="K166" s="1" t="s">
        <v>75</v>
      </c>
      <c r="L166" s="1" t="s">
        <v>469</v>
      </c>
      <c r="M166" s="1" t="s">
        <v>470</v>
      </c>
      <c r="N166" s="8" t="s">
        <v>471</v>
      </c>
      <c r="O166" s="17" t="s">
        <v>472</v>
      </c>
      <c r="P166" s="1"/>
      <c r="Q166" s="1"/>
      <c r="R166" s="1"/>
      <c r="S166" s="1"/>
      <c r="T166" s="1"/>
      <c r="U166" s="1"/>
      <c r="V166" s="1"/>
      <c r="W166" s="1"/>
      <c r="X166" s="42"/>
      <c r="Y166" s="1"/>
      <c r="Z166" s="1"/>
      <c r="AA166" s="43">
        <v>0</v>
      </c>
      <c r="AB166" s="1"/>
      <c r="AC166" s="1"/>
      <c r="AD166" s="1"/>
      <c r="AE166" s="16" t="s">
        <v>596</v>
      </c>
      <c r="AF166" s="1" t="s">
        <v>90</v>
      </c>
      <c r="AG166" s="1" t="s">
        <v>186</v>
      </c>
    </row>
    <row r="167" spans="1:33" ht="38.25" x14ac:dyDescent="0.25">
      <c r="A167" s="8" t="s">
        <v>7</v>
      </c>
      <c r="B167" s="1" t="s">
        <v>599</v>
      </c>
      <c r="C167" s="19" t="s">
        <v>600</v>
      </c>
      <c r="D167" s="9" t="s">
        <v>147</v>
      </c>
      <c r="E167" s="2" t="s">
        <v>505</v>
      </c>
      <c r="F167" s="1" t="s">
        <v>72</v>
      </c>
      <c r="G167" s="1" t="s">
        <v>73</v>
      </c>
      <c r="H167" s="16">
        <v>3500000000</v>
      </c>
      <c r="I167" s="16">
        <v>3500000000</v>
      </c>
      <c r="J167" s="1" t="s">
        <v>74</v>
      </c>
      <c r="K167" s="1" t="s">
        <v>75</v>
      </c>
      <c r="L167" s="1" t="s">
        <v>469</v>
      </c>
      <c r="M167" s="1" t="s">
        <v>470</v>
      </c>
      <c r="N167" s="8" t="s">
        <v>471</v>
      </c>
      <c r="O167" s="17" t="s">
        <v>472</v>
      </c>
      <c r="P167" s="1"/>
      <c r="Q167" s="1"/>
      <c r="R167" s="1"/>
      <c r="S167" s="1"/>
      <c r="T167" s="1"/>
      <c r="U167" s="1"/>
      <c r="V167" s="1"/>
      <c r="W167" s="1"/>
      <c r="X167" s="42"/>
      <c r="Y167" s="1"/>
      <c r="Z167" s="1"/>
      <c r="AA167" s="43">
        <v>0</v>
      </c>
      <c r="AB167" s="1"/>
      <c r="AC167" s="1"/>
      <c r="AD167" s="1"/>
      <c r="AE167" s="16" t="s">
        <v>596</v>
      </c>
      <c r="AF167" s="1" t="s">
        <v>481</v>
      </c>
      <c r="AG167" s="1" t="s">
        <v>186</v>
      </c>
    </row>
    <row r="168" spans="1:33" ht="25.5" x14ac:dyDescent="0.25">
      <c r="A168" s="8" t="s">
        <v>7</v>
      </c>
      <c r="B168" s="1">
        <v>80141609</v>
      </c>
      <c r="C168" s="19" t="s">
        <v>601</v>
      </c>
      <c r="D168" s="9" t="s">
        <v>96</v>
      </c>
      <c r="E168" s="2" t="s">
        <v>536</v>
      </c>
      <c r="F168" s="1" t="s">
        <v>521</v>
      </c>
      <c r="G168" s="1" t="s">
        <v>73</v>
      </c>
      <c r="H168" s="16">
        <v>1000000000.0000001</v>
      </c>
      <c r="I168" s="16">
        <v>1000000000.0000001</v>
      </c>
      <c r="J168" s="1" t="s">
        <v>74</v>
      </c>
      <c r="K168" s="1" t="s">
        <v>75</v>
      </c>
      <c r="L168" s="1" t="s">
        <v>469</v>
      </c>
      <c r="M168" s="1" t="s">
        <v>470</v>
      </c>
      <c r="N168" s="8" t="s">
        <v>471</v>
      </c>
      <c r="O168" s="17" t="s">
        <v>472</v>
      </c>
      <c r="P168" s="1"/>
      <c r="Q168" s="1"/>
      <c r="R168" s="1"/>
      <c r="S168" s="1"/>
      <c r="T168" s="1"/>
      <c r="U168" s="1"/>
      <c r="V168" s="1"/>
      <c r="W168" s="1"/>
      <c r="X168" s="42"/>
      <c r="Y168" s="1"/>
      <c r="Z168" s="1"/>
      <c r="AA168" s="43">
        <v>0</v>
      </c>
      <c r="AB168" s="1"/>
      <c r="AC168" s="1"/>
      <c r="AD168" s="1"/>
      <c r="AE168" s="16" t="s">
        <v>592</v>
      </c>
      <c r="AF168" s="1" t="s">
        <v>90</v>
      </c>
      <c r="AG168" s="1" t="s">
        <v>186</v>
      </c>
    </row>
    <row r="169" spans="1:33" ht="51" x14ac:dyDescent="0.25">
      <c r="A169" s="8" t="s">
        <v>7</v>
      </c>
      <c r="B169" s="1">
        <v>80141609</v>
      </c>
      <c r="C169" s="19" t="s">
        <v>602</v>
      </c>
      <c r="D169" s="9" t="s">
        <v>147</v>
      </c>
      <c r="E169" s="2" t="s">
        <v>476</v>
      </c>
      <c r="F169" s="1" t="s">
        <v>72</v>
      </c>
      <c r="G169" s="1" t="s">
        <v>73</v>
      </c>
      <c r="H169" s="16">
        <v>3800000000</v>
      </c>
      <c r="I169" s="16">
        <v>3800000000</v>
      </c>
      <c r="J169" s="1" t="s">
        <v>74</v>
      </c>
      <c r="K169" s="1" t="s">
        <v>75</v>
      </c>
      <c r="L169" s="1" t="s">
        <v>469</v>
      </c>
      <c r="M169" s="1" t="s">
        <v>470</v>
      </c>
      <c r="N169" s="8" t="s">
        <v>471</v>
      </c>
      <c r="O169" s="17" t="s">
        <v>472</v>
      </c>
      <c r="P169" s="1"/>
      <c r="Q169" s="1"/>
      <c r="R169" s="1"/>
      <c r="S169" s="1"/>
      <c r="T169" s="1"/>
      <c r="U169" s="1"/>
      <c r="V169" s="1"/>
      <c r="W169" s="1"/>
      <c r="X169" s="42"/>
      <c r="Y169" s="1"/>
      <c r="Z169" s="1"/>
      <c r="AA169" s="43">
        <v>0</v>
      </c>
      <c r="AB169" s="1"/>
      <c r="AC169" s="1"/>
      <c r="AD169" s="1"/>
      <c r="AE169" s="16" t="s">
        <v>603</v>
      </c>
      <c r="AF169" s="1" t="s">
        <v>90</v>
      </c>
      <c r="AG169" s="1" t="s">
        <v>186</v>
      </c>
    </row>
    <row r="170" spans="1:33" ht="38.25" x14ac:dyDescent="0.25">
      <c r="A170" s="8" t="s">
        <v>7</v>
      </c>
      <c r="B170" s="1" t="s">
        <v>604</v>
      </c>
      <c r="C170" s="18" t="s">
        <v>605</v>
      </c>
      <c r="D170" s="9" t="s">
        <v>96</v>
      </c>
      <c r="E170" s="2" t="s">
        <v>570</v>
      </c>
      <c r="F170" s="1" t="s">
        <v>72</v>
      </c>
      <c r="G170" s="1" t="s">
        <v>73</v>
      </c>
      <c r="H170" s="16">
        <v>839652961.91999972</v>
      </c>
      <c r="I170" s="16">
        <v>839652961.91999972</v>
      </c>
      <c r="J170" s="1" t="s">
        <v>74</v>
      </c>
      <c r="K170" s="1" t="s">
        <v>75</v>
      </c>
      <c r="L170" s="1" t="s">
        <v>469</v>
      </c>
      <c r="M170" s="1" t="s">
        <v>470</v>
      </c>
      <c r="N170" s="8" t="s">
        <v>471</v>
      </c>
      <c r="O170" s="17" t="s">
        <v>472</v>
      </c>
      <c r="P170" s="1"/>
      <c r="Q170" s="1"/>
      <c r="R170" s="1"/>
      <c r="S170" s="1"/>
      <c r="T170" s="1"/>
      <c r="U170" s="1"/>
      <c r="V170" s="1"/>
      <c r="W170" s="1"/>
      <c r="X170" s="42"/>
      <c r="Y170" s="1"/>
      <c r="Z170" s="1"/>
      <c r="AA170" s="43">
        <v>0</v>
      </c>
      <c r="AB170" s="1"/>
      <c r="AC170" s="1"/>
      <c r="AD170" s="1"/>
      <c r="AE170" s="16" t="s">
        <v>606</v>
      </c>
      <c r="AF170" s="1" t="s">
        <v>90</v>
      </c>
      <c r="AG170" s="1" t="s">
        <v>186</v>
      </c>
    </row>
    <row r="171" spans="1:33" ht="38.25" x14ac:dyDescent="0.25">
      <c r="A171" s="8" t="s">
        <v>7</v>
      </c>
      <c r="B171" s="1" t="s">
        <v>607</v>
      </c>
      <c r="C171" s="19" t="s">
        <v>608</v>
      </c>
      <c r="D171" s="9" t="s">
        <v>147</v>
      </c>
      <c r="E171" s="2" t="s">
        <v>494</v>
      </c>
      <c r="F171" s="1" t="s">
        <v>161</v>
      </c>
      <c r="G171" s="1" t="s">
        <v>73</v>
      </c>
      <c r="H171" s="16">
        <v>250000000</v>
      </c>
      <c r="I171" s="16">
        <v>250000000</v>
      </c>
      <c r="J171" s="1" t="s">
        <v>74</v>
      </c>
      <c r="K171" s="1" t="s">
        <v>75</v>
      </c>
      <c r="L171" s="1" t="s">
        <v>469</v>
      </c>
      <c r="M171" s="1" t="s">
        <v>470</v>
      </c>
      <c r="N171" s="8" t="s">
        <v>471</v>
      </c>
      <c r="O171" s="17" t="s">
        <v>472</v>
      </c>
      <c r="P171" s="1"/>
      <c r="Q171" s="1"/>
      <c r="R171" s="1"/>
      <c r="S171" s="1"/>
      <c r="T171" s="1"/>
      <c r="U171" s="1"/>
      <c r="V171" s="1"/>
      <c r="W171" s="1"/>
      <c r="X171" s="42"/>
      <c r="Y171" s="1"/>
      <c r="Z171" s="1"/>
      <c r="AA171" s="43">
        <v>0</v>
      </c>
      <c r="AB171" s="1"/>
      <c r="AC171" s="1"/>
      <c r="AD171" s="1"/>
      <c r="AE171" s="16" t="s">
        <v>594</v>
      </c>
      <c r="AF171" s="1" t="s">
        <v>90</v>
      </c>
      <c r="AG171" s="1" t="s">
        <v>186</v>
      </c>
    </row>
    <row r="172" spans="1:33" ht="25.5" x14ac:dyDescent="0.25">
      <c r="A172" s="8" t="s">
        <v>7</v>
      </c>
      <c r="B172" s="1">
        <v>80141618</v>
      </c>
      <c r="C172" s="19" t="s">
        <v>609</v>
      </c>
      <c r="D172" s="9" t="s">
        <v>96</v>
      </c>
      <c r="E172" s="2" t="s">
        <v>570</v>
      </c>
      <c r="F172" s="1" t="s">
        <v>161</v>
      </c>
      <c r="G172" s="1" t="s">
        <v>73</v>
      </c>
      <c r="H172" s="16">
        <v>240000000</v>
      </c>
      <c r="I172" s="16">
        <v>240000000</v>
      </c>
      <c r="J172" s="1" t="s">
        <v>74</v>
      </c>
      <c r="K172" s="1" t="s">
        <v>75</v>
      </c>
      <c r="L172" s="1" t="s">
        <v>469</v>
      </c>
      <c r="M172" s="1" t="s">
        <v>470</v>
      </c>
      <c r="N172" s="8" t="s">
        <v>471</v>
      </c>
      <c r="O172" s="17" t="s">
        <v>472</v>
      </c>
      <c r="P172" s="1"/>
      <c r="Q172" s="1"/>
      <c r="R172" s="1"/>
      <c r="S172" s="1"/>
      <c r="T172" s="1"/>
      <c r="U172" s="1"/>
      <c r="V172" s="1"/>
      <c r="W172" s="1"/>
      <c r="X172" s="42"/>
      <c r="Y172" s="1"/>
      <c r="Z172" s="1"/>
      <c r="AA172" s="43">
        <v>0</v>
      </c>
      <c r="AB172" s="1"/>
      <c r="AC172" s="1"/>
      <c r="AD172" s="1"/>
      <c r="AE172" s="16" t="s">
        <v>571</v>
      </c>
      <c r="AF172" s="1" t="s">
        <v>90</v>
      </c>
      <c r="AG172" s="1" t="s">
        <v>186</v>
      </c>
    </row>
    <row r="173" spans="1:33" ht="38.25" x14ac:dyDescent="0.25">
      <c r="A173" s="8" t="s">
        <v>7</v>
      </c>
      <c r="B173" s="1">
        <v>80141604</v>
      </c>
      <c r="C173" s="19" t="s">
        <v>610</v>
      </c>
      <c r="D173" s="9" t="s">
        <v>138</v>
      </c>
      <c r="E173" s="2" t="s">
        <v>494</v>
      </c>
      <c r="F173" s="1" t="s">
        <v>521</v>
      </c>
      <c r="G173" s="1" t="s">
        <v>73</v>
      </c>
      <c r="H173" s="16">
        <v>500000000</v>
      </c>
      <c r="I173" s="16">
        <v>500000000</v>
      </c>
      <c r="J173" s="1" t="s">
        <v>74</v>
      </c>
      <c r="K173" s="1" t="s">
        <v>75</v>
      </c>
      <c r="L173" s="1" t="s">
        <v>469</v>
      </c>
      <c r="M173" s="1" t="s">
        <v>470</v>
      </c>
      <c r="N173" s="8" t="s">
        <v>471</v>
      </c>
      <c r="O173" s="17" t="s">
        <v>472</v>
      </c>
      <c r="P173" s="1" t="s">
        <v>104</v>
      </c>
      <c r="Q173" s="1" t="s">
        <v>611</v>
      </c>
      <c r="R173" s="1" t="s">
        <v>612</v>
      </c>
      <c r="S173" s="1">
        <v>220159001</v>
      </c>
      <c r="T173" s="1"/>
      <c r="U173" s="1"/>
      <c r="V173" s="1"/>
      <c r="W173" s="1"/>
      <c r="X173" s="42"/>
      <c r="Y173" s="1"/>
      <c r="Z173" s="1"/>
      <c r="AA173" s="43">
        <v>0</v>
      </c>
      <c r="AB173" s="1"/>
      <c r="AC173" s="1"/>
      <c r="AD173" s="1"/>
      <c r="AE173" s="16" t="s">
        <v>594</v>
      </c>
      <c r="AF173" s="1" t="s">
        <v>90</v>
      </c>
      <c r="AG173" s="1" t="s">
        <v>186</v>
      </c>
    </row>
    <row r="174" spans="1:33" ht="25.5" x14ac:dyDescent="0.25">
      <c r="A174" s="8" t="s">
        <v>7</v>
      </c>
      <c r="B174" s="1">
        <v>41115703</v>
      </c>
      <c r="C174" s="19" t="s">
        <v>613</v>
      </c>
      <c r="D174" s="9" t="s">
        <v>70</v>
      </c>
      <c r="E174" s="2" t="s">
        <v>487</v>
      </c>
      <c r="F174" s="1" t="s">
        <v>140</v>
      </c>
      <c r="G174" s="1" t="s">
        <v>73</v>
      </c>
      <c r="H174" s="16">
        <f>9000000+9000000</f>
        <v>18000000</v>
      </c>
      <c r="I174" s="16">
        <f>9000000+9000000</f>
        <v>18000000</v>
      </c>
      <c r="J174" s="1" t="s">
        <v>74</v>
      </c>
      <c r="K174" s="1" t="s">
        <v>75</v>
      </c>
      <c r="L174" s="1" t="s">
        <v>469</v>
      </c>
      <c r="M174" s="1" t="s">
        <v>470</v>
      </c>
      <c r="N174" s="8" t="s">
        <v>471</v>
      </c>
      <c r="O174" s="17" t="s">
        <v>472</v>
      </c>
      <c r="P174" s="1"/>
      <c r="Q174" s="1"/>
      <c r="R174" s="1"/>
      <c r="S174" s="1"/>
      <c r="T174" s="1"/>
      <c r="U174" s="1"/>
      <c r="V174" s="1"/>
      <c r="W174" s="1"/>
      <c r="X174" s="42"/>
      <c r="Y174" s="1"/>
      <c r="Z174" s="1"/>
      <c r="AA174" s="43">
        <v>0</v>
      </c>
      <c r="AB174" s="1"/>
      <c r="AC174" s="1"/>
      <c r="AD174" s="1"/>
      <c r="AE174" s="16" t="s">
        <v>614</v>
      </c>
      <c r="AF174" s="1" t="s">
        <v>90</v>
      </c>
      <c r="AG174" s="1" t="s">
        <v>186</v>
      </c>
    </row>
    <row r="175" spans="1:33" ht="25.5" x14ac:dyDescent="0.25">
      <c r="A175" s="8" t="s">
        <v>7</v>
      </c>
      <c r="B175" s="1">
        <v>84111603</v>
      </c>
      <c r="C175" s="15" t="s">
        <v>615</v>
      </c>
      <c r="D175" s="9" t="s">
        <v>147</v>
      </c>
      <c r="E175" s="2" t="s">
        <v>487</v>
      </c>
      <c r="F175" s="1" t="s">
        <v>140</v>
      </c>
      <c r="G175" s="1" t="s">
        <v>73</v>
      </c>
      <c r="H175" s="16">
        <v>7500000</v>
      </c>
      <c r="I175" s="16">
        <v>7500000</v>
      </c>
      <c r="J175" s="1" t="s">
        <v>74</v>
      </c>
      <c r="K175" s="1" t="s">
        <v>75</v>
      </c>
      <c r="L175" s="1" t="s">
        <v>469</v>
      </c>
      <c r="M175" s="1" t="s">
        <v>470</v>
      </c>
      <c r="N175" s="8" t="s">
        <v>471</v>
      </c>
      <c r="O175" s="17" t="s">
        <v>472</v>
      </c>
      <c r="P175" s="1"/>
      <c r="Q175" s="1"/>
      <c r="R175" s="1"/>
      <c r="S175" s="1"/>
      <c r="T175" s="1"/>
      <c r="U175" s="1"/>
      <c r="V175" s="1"/>
      <c r="W175" s="1"/>
      <c r="X175" s="42"/>
      <c r="Y175" s="1"/>
      <c r="Z175" s="1"/>
      <c r="AA175" s="43">
        <v>0</v>
      </c>
      <c r="AB175" s="1"/>
      <c r="AC175" s="1"/>
      <c r="AD175" s="1"/>
      <c r="AE175" s="16" t="s">
        <v>614</v>
      </c>
      <c r="AF175" s="1" t="s">
        <v>90</v>
      </c>
      <c r="AG175" s="1" t="s">
        <v>186</v>
      </c>
    </row>
    <row r="176" spans="1:33" ht="25.5" x14ac:dyDescent="0.25">
      <c r="A176" s="8" t="s">
        <v>7</v>
      </c>
      <c r="B176" s="1">
        <v>84111603</v>
      </c>
      <c r="C176" s="15" t="s">
        <v>616</v>
      </c>
      <c r="D176" s="9" t="s">
        <v>122</v>
      </c>
      <c r="E176" s="2" t="s">
        <v>517</v>
      </c>
      <c r="F176" s="1" t="s">
        <v>521</v>
      </c>
      <c r="G176" s="1" t="s">
        <v>73</v>
      </c>
      <c r="H176" s="16">
        <v>16500000</v>
      </c>
      <c r="I176" s="16">
        <v>16500000</v>
      </c>
      <c r="J176" s="1" t="s">
        <v>74</v>
      </c>
      <c r="K176" s="1" t="s">
        <v>75</v>
      </c>
      <c r="L176" s="1" t="s">
        <v>469</v>
      </c>
      <c r="M176" s="1" t="s">
        <v>470</v>
      </c>
      <c r="N176" s="8" t="s">
        <v>471</v>
      </c>
      <c r="O176" s="17" t="s">
        <v>472</v>
      </c>
      <c r="P176" s="1"/>
      <c r="Q176" s="1"/>
      <c r="R176" s="1"/>
      <c r="S176" s="1"/>
      <c r="T176" s="1"/>
      <c r="U176" s="1"/>
      <c r="V176" s="1"/>
      <c r="W176" s="1"/>
      <c r="X176" s="42"/>
      <c r="Y176" s="1"/>
      <c r="Z176" s="1"/>
      <c r="AA176" s="43">
        <v>0</v>
      </c>
      <c r="AB176" s="1"/>
      <c r="AC176" s="1"/>
      <c r="AD176" s="1"/>
      <c r="AE176" s="16" t="s">
        <v>614</v>
      </c>
      <c r="AF176" s="1" t="s">
        <v>90</v>
      </c>
      <c r="AG176" s="1" t="s">
        <v>186</v>
      </c>
    </row>
    <row r="177" spans="1:33" ht="38.25" x14ac:dyDescent="0.25">
      <c r="A177" s="8" t="s">
        <v>7</v>
      </c>
      <c r="B177" s="1">
        <v>81141501</v>
      </c>
      <c r="C177" s="15" t="s">
        <v>617</v>
      </c>
      <c r="D177" s="9" t="s">
        <v>70</v>
      </c>
      <c r="E177" s="2" t="s">
        <v>468</v>
      </c>
      <c r="F177" s="1" t="s">
        <v>140</v>
      </c>
      <c r="G177" s="1" t="s">
        <v>73</v>
      </c>
      <c r="H177" s="16">
        <v>15000000</v>
      </c>
      <c r="I177" s="16">
        <v>15000000</v>
      </c>
      <c r="J177" s="1" t="s">
        <v>74</v>
      </c>
      <c r="K177" s="1" t="s">
        <v>75</v>
      </c>
      <c r="L177" s="1" t="s">
        <v>469</v>
      </c>
      <c r="M177" s="1" t="s">
        <v>470</v>
      </c>
      <c r="N177" s="8" t="s">
        <v>471</v>
      </c>
      <c r="O177" s="17" t="s">
        <v>472</v>
      </c>
      <c r="P177" s="1"/>
      <c r="Q177" s="1"/>
      <c r="R177" s="1"/>
      <c r="S177" s="1"/>
      <c r="T177" s="1"/>
      <c r="U177" s="1"/>
      <c r="V177" s="1"/>
      <c r="W177" s="1"/>
      <c r="X177" s="42"/>
      <c r="Y177" s="1"/>
      <c r="Z177" s="1"/>
      <c r="AA177" s="43">
        <v>0</v>
      </c>
      <c r="AB177" s="1"/>
      <c r="AC177" s="1"/>
      <c r="AD177" s="1"/>
      <c r="AE177" s="16" t="s">
        <v>614</v>
      </c>
      <c r="AF177" s="1" t="s">
        <v>90</v>
      </c>
      <c r="AG177" s="1" t="s">
        <v>186</v>
      </c>
    </row>
    <row r="178" spans="1:33" ht="25.5" x14ac:dyDescent="0.25">
      <c r="A178" s="8" t="s">
        <v>7</v>
      </c>
      <c r="B178" s="1">
        <v>81101706</v>
      </c>
      <c r="C178" s="15" t="s">
        <v>618</v>
      </c>
      <c r="D178" s="9" t="s">
        <v>540</v>
      </c>
      <c r="E178" s="2" t="s">
        <v>487</v>
      </c>
      <c r="F178" s="1" t="s">
        <v>140</v>
      </c>
      <c r="G178" s="1" t="s">
        <v>73</v>
      </c>
      <c r="H178" s="16">
        <v>70000000</v>
      </c>
      <c r="I178" s="16">
        <v>70000000</v>
      </c>
      <c r="J178" s="1" t="s">
        <v>74</v>
      </c>
      <c r="K178" s="1" t="s">
        <v>75</v>
      </c>
      <c r="L178" s="1" t="s">
        <v>469</v>
      </c>
      <c r="M178" s="1" t="s">
        <v>470</v>
      </c>
      <c r="N178" s="8" t="s">
        <v>471</v>
      </c>
      <c r="O178" s="17" t="s">
        <v>472</v>
      </c>
      <c r="P178" s="1"/>
      <c r="Q178" s="1"/>
      <c r="R178" s="1"/>
      <c r="S178" s="1"/>
      <c r="T178" s="1"/>
      <c r="U178" s="1"/>
      <c r="V178" s="1"/>
      <c r="W178" s="1"/>
      <c r="X178" s="42"/>
      <c r="Y178" s="1"/>
      <c r="Z178" s="1"/>
      <c r="AA178" s="43">
        <v>0</v>
      </c>
      <c r="AB178" s="1"/>
      <c r="AC178" s="1"/>
      <c r="AD178" s="1"/>
      <c r="AE178" s="16" t="s">
        <v>614</v>
      </c>
      <c r="AF178" s="1" t="s">
        <v>90</v>
      </c>
      <c r="AG178" s="1" t="s">
        <v>186</v>
      </c>
    </row>
    <row r="179" spans="1:33" ht="25.5" x14ac:dyDescent="0.25">
      <c r="A179" s="8" t="s">
        <v>7</v>
      </c>
      <c r="B179" s="1">
        <v>81141500</v>
      </c>
      <c r="C179" s="15" t="s">
        <v>619</v>
      </c>
      <c r="D179" s="9" t="s">
        <v>620</v>
      </c>
      <c r="E179" s="2" t="s">
        <v>494</v>
      </c>
      <c r="F179" s="1" t="s">
        <v>521</v>
      </c>
      <c r="G179" s="1" t="s">
        <v>73</v>
      </c>
      <c r="H179" s="16">
        <v>24000000</v>
      </c>
      <c r="I179" s="16">
        <v>24000000</v>
      </c>
      <c r="J179" s="1" t="s">
        <v>74</v>
      </c>
      <c r="K179" s="1" t="s">
        <v>75</v>
      </c>
      <c r="L179" s="1" t="s">
        <v>469</v>
      </c>
      <c r="M179" s="1" t="s">
        <v>470</v>
      </c>
      <c r="N179" s="8" t="s">
        <v>471</v>
      </c>
      <c r="O179" s="17" t="s">
        <v>472</v>
      </c>
      <c r="P179" s="1"/>
      <c r="Q179" s="1"/>
      <c r="R179" s="1"/>
      <c r="S179" s="1"/>
      <c r="T179" s="1"/>
      <c r="U179" s="1"/>
      <c r="V179" s="1"/>
      <c r="W179" s="1"/>
      <c r="X179" s="42"/>
      <c r="Y179" s="1"/>
      <c r="Z179" s="1"/>
      <c r="AA179" s="43">
        <v>0</v>
      </c>
      <c r="AB179" s="1"/>
      <c r="AC179" s="1"/>
      <c r="AD179" s="1"/>
      <c r="AE179" s="16" t="s">
        <v>614</v>
      </c>
      <c r="AF179" s="1" t="s">
        <v>90</v>
      </c>
      <c r="AG179" s="1" t="s">
        <v>186</v>
      </c>
    </row>
    <row r="180" spans="1:33" ht="25.5" x14ac:dyDescent="0.25">
      <c r="A180" s="8" t="s">
        <v>7</v>
      </c>
      <c r="B180" s="1">
        <v>81141500</v>
      </c>
      <c r="C180" s="15" t="s">
        <v>621</v>
      </c>
      <c r="D180" s="9" t="s">
        <v>620</v>
      </c>
      <c r="E180" s="2" t="s">
        <v>494</v>
      </c>
      <c r="F180" s="1" t="s">
        <v>521</v>
      </c>
      <c r="G180" s="1" t="s">
        <v>73</v>
      </c>
      <c r="H180" s="16">
        <v>30000000</v>
      </c>
      <c r="I180" s="16">
        <v>30000000</v>
      </c>
      <c r="J180" s="1" t="s">
        <v>74</v>
      </c>
      <c r="K180" s="1" t="s">
        <v>75</v>
      </c>
      <c r="L180" s="1" t="s">
        <v>469</v>
      </c>
      <c r="M180" s="1" t="s">
        <v>470</v>
      </c>
      <c r="N180" s="8" t="s">
        <v>471</v>
      </c>
      <c r="O180" s="17" t="s">
        <v>472</v>
      </c>
      <c r="P180" s="1"/>
      <c r="Q180" s="1"/>
      <c r="R180" s="1"/>
      <c r="S180" s="1"/>
      <c r="T180" s="1"/>
      <c r="U180" s="1"/>
      <c r="V180" s="1"/>
      <c r="W180" s="1"/>
      <c r="X180" s="42"/>
      <c r="Y180" s="1"/>
      <c r="Z180" s="1"/>
      <c r="AA180" s="43">
        <v>0</v>
      </c>
      <c r="AB180" s="1"/>
      <c r="AC180" s="1"/>
      <c r="AD180" s="1"/>
      <c r="AE180" s="16" t="s">
        <v>614</v>
      </c>
      <c r="AF180" s="1" t="s">
        <v>90</v>
      </c>
      <c r="AG180" s="1" t="s">
        <v>186</v>
      </c>
    </row>
    <row r="181" spans="1:33" ht="38.25" x14ac:dyDescent="0.25">
      <c r="A181" s="8" t="s">
        <v>7</v>
      </c>
      <c r="B181" s="1">
        <v>81141500</v>
      </c>
      <c r="C181" s="15" t="s">
        <v>622</v>
      </c>
      <c r="D181" s="9" t="s">
        <v>620</v>
      </c>
      <c r="E181" s="2" t="s">
        <v>494</v>
      </c>
      <c r="F181" s="1" t="s">
        <v>521</v>
      </c>
      <c r="G181" s="1" t="s">
        <v>73</v>
      </c>
      <c r="H181" s="16">
        <v>11000000</v>
      </c>
      <c r="I181" s="16">
        <v>11000000</v>
      </c>
      <c r="J181" s="1" t="s">
        <v>74</v>
      </c>
      <c r="K181" s="1" t="s">
        <v>75</v>
      </c>
      <c r="L181" s="1" t="s">
        <v>469</v>
      </c>
      <c r="M181" s="1" t="s">
        <v>470</v>
      </c>
      <c r="N181" s="8" t="s">
        <v>471</v>
      </c>
      <c r="O181" s="17" t="s">
        <v>472</v>
      </c>
      <c r="P181" s="1"/>
      <c r="Q181" s="1"/>
      <c r="R181" s="1"/>
      <c r="S181" s="1"/>
      <c r="T181" s="1"/>
      <c r="U181" s="1"/>
      <c r="V181" s="1"/>
      <c r="W181" s="1"/>
      <c r="X181" s="42"/>
      <c r="Y181" s="1"/>
      <c r="Z181" s="1"/>
      <c r="AA181" s="43">
        <v>0</v>
      </c>
      <c r="AB181" s="1"/>
      <c r="AC181" s="1"/>
      <c r="AD181" s="1"/>
      <c r="AE181" s="16" t="s">
        <v>614</v>
      </c>
      <c r="AF181" s="1" t="s">
        <v>90</v>
      </c>
      <c r="AG181" s="1" t="s">
        <v>186</v>
      </c>
    </row>
    <row r="182" spans="1:33" ht="25.5" x14ac:dyDescent="0.25">
      <c r="A182" s="8" t="s">
        <v>7</v>
      </c>
      <c r="B182" s="1">
        <v>41121800</v>
      </c>
      <c r="C182" s="19" t="s">
        <v>623</v>
      </c>
      <c r="D182" s="9" t="s">
        <v>102</v>
      </c>
      <c r="E182" s="2" t="s">
        <v>487</v>
      </c>
      <c r="F182" s="1" t="s">
        <v>140</v>
      </c>
      <c r="G182" s="1" t="s">
        <v>73</v>
      </c>
      <c r="H182" s="16">
        <v>30000000</v>
      </c>
      <c r="I182" s="16">
        <v>30000000</v>
      </c>
      <c r="J182" s="1" t="s">
        <v>74</v>
      </c>
      <c r="K182" s="1" t="s">
        <v>75</v>
      </c>
      <c r="L182" s="1" t="s">
        <v>469</v>
      </c>
      <c r="M182" s="1" t="s">
        <v>470</v>
      </c>
      <c r="N182" s="8" t="s">
        <v>471</v>
      </c>
      <c r="O182" s="17" t="s">
        <v>472</v>
      </c>
      <c r="P182" s="1"/>
      <c r="Q182" s="1"/>
      <c r="R182" s="1"/>
      <c r="S182" s="1"/>
      <c r="T182" s="1"/>
      <c r="U182" s="1"/>
      <c r="V182" s="1"/>
      <c r="W182" s="1"/>
      <c r="X182" s="42"/>
      <c r="Y182" s="1"/>
      <c r="Z182" s="1"/>
      <c r="AA182" s="43">
        <v>0</v>
      </c>
      <c r="AB182" s="1"/>
      <c r="AC182" s="1"/>
      <c r="AD182" s="1"/>
      <c r="AE182" s="16" t="s">
        <v>614</v>
      </c>
      <c r="AF182" s="1" t="s">
        <v>90</v>
      </c>
      <c r="AG182" s="1" t="s">
        <v>186</v>
      </c>
    </row>
    <row r="183" spans="1:33" ht="25.5" x14ac:dyDescent="0.25">
      <c r="A183" s="8" t="s">
        <v>7</v>
      </c>
      <c r="B183" s="1">
        <v>12161500</v>
      </c>
      <c r="C183" s="19" t="s">
        <v>624</v>
      </c>
      <c r="D183" s="9" t="s">
        <v>102</v>
      </c>
      <c r="E183" s="2" t="s">
        <v>487</v>
      </c>
      <c r="F183" s="1" t="s">
        <v>140</v>
      </c>
      <c r="G183" s="1" t="s">
        <v>73</v>
      </c>
      <c r="H183" s="16">
        <v>70000000</v>
      </c>
      <c r="I183" s="16">
        <v>70000000</v>
      </c>
      <c r="J183" s="1" t="s">
        <v>74</v>
      </c>
      <c r="K183" s="1" t="s">
        <v>75</v>
      </c>
      <c r="L183" s="1" t="s">
        <v>469</v>
      </c>
      <c r="M183" s="1" t="s">
        <v>470</v>
      </c>
      <c r="N183" s="8" t="s">
        <v>471</v>
      </c>
      <c r="O183" s="17" t="s">
        <v>472</v>
      </c>
      <c r="P183" s="1"/>
      <c r="Q183" s="1"/>
      <c r="R183" s="1"/>
      <c r="S183" s="1"/>
      <c r="T183" s="1"/>
      <c r="U183" s="1"/>
      <c r="V183" s="1"/>
      <c r="W183" s="1"/>
      <c r="X183" s="42"/>
      <c r="Y183" s="1"/>
      <c r="Z183" s="1"/>
      <c r="AA183" s="43">
        <v>0</v>
      </c>
      <c r="AB183" s="1"/>
      <c r="AC183" s="1"/>
      <c r="AD183" s="1"/>
      <c r="AE183" s="16" t="s">
        <v>614</v>
      </c>
      <c r="AF183" s="1" t="s">
        <v>90</v>
      </c>
      <c r="AG183" s="1" t="s">
        <v>186</v>
      </c>
    </row>
    <row r="184" spans="1:33" ht="25.5" x14ac:dyDescent="0.25">
      <c r="A184" s="8" t="s">
        <v>7</v>
      </c>
      <c r="B184" s="1">
        <v>41111502</v>
      </c>
      <c r="C184" s="22" t="s">
        <v>625</v>
      </c>
      <c r="D184" s="9" t="s">
        <v>102</v>
      </c>
      <c r="E184" s="2" t="s">
        <v>487</v>
      </c>
      <c r="F184" s="1" t="s">
        <v>140</v>
      </c>
      <c r="G184" s="1" t="s">
        <v>73</v>
      </c>
      <c r="H184" s="16">
        <v>60000000</v>
      </c>
      <c r="I184" s="16">
        <v>60000000</v>
      </c>
      <c r="J184" s="1" t="s">
        <v>74</v>
      </c>
      <c r="K184" s="1" t="s">
        <v>75</v>
      </c>
      <c r="L184" s="1" t="s">
        <v>469</v>
      </c>
      <c r="M184" s="1" t="s">
        <v>470</v>
      </c>
      <c r="N184" s="8" t="s">
        <v>471</v>
      </c>
      <c r="O184" s="17" t="s">
        <v>472</v>
      </c>
      <c r="P184" s="1"/>
      <c r="Q184" s="1"/>
      <c r="R184" s="1"/>
      <c r="S184" s="1"/>
      <c r="T184" s="1"/>
      <c r="U184" s="1"/>
      <c r="V184" s="1"/>
      <c r="W184" s="1"/>
      <c r="X184" s="42"/>
      <c r="Y184" s="1"/>
      <c r="Z184" s="1"/>
      <c r="AA184" s="43">
        <v>0</v>
      </c>
      <c r="AB184" s="1"/>
      <c r="AC184" s="1"/>
      <c r="AD184" s="1"/>
      <c r="AE184" s="16" t="s">
        <v>614</v>
      </c>
      <c r="AF184" s="1" t="s">
        <v>90</v>
      </c>
      <c r="AG184" s="1" t="s">
        <v>186</v>
      </c>
    </row>
    <row r="185" spans="1:33" ht="51" x14ac:dyDescent="0.25">
      <c r="A185" s="8" t="s">
        <v>7</v>
      </c>
      <c r="B185" s="1">
        <v>84111603</v>
      </c>
      <c r="C185" s="15" t="s">
        <v>626</v>
      </c>
      <c r="D185" s="9" t="s">
        <v>151</v>
      </c>
      <c r="E185" s="2" t="s">
        <v>570</v>
      </c>
      <c r="F185" s="1" t="s">
        <v>521</v>
      </c>
      <c r="G185" s="1" t="s">
        <v>73</v>
      </c>
      <c r="H185" s="16">
        <v>11000000</v>
      </c>
      <c r="I185" s="16">
        <v>8640185</v>
      </c>
      <c r="J185" s="1" t="s">
        <v>74</v>
      </c>
      <c r="K185" s="1" t="s">
        <v>75</v>
      </c>
      <c r="L185" s="1" t="s">
        <v>469</v>
      </c>
      <c r="M185" s="1" t="s">
        <v>470</v>
      </c>
      <c r="N185" s="8" t="s">
        <v>471</v>
      </c>
      <c r="O185" s="17" t="s">
        <v>472</v>
      </c>
      <c r="P185" s="1"/>
      <c r="Q185" s="1"/>
      <c r="R185" s="1"/>
      <c r="S185" s="1"/>
      <c r="T185" s="1"/>
      <c r="U185" s="1"/>
      <c r="V185" s="1">
        <v>6379</v>
      </c>
      <c r="W185" s="1">
        <v>16278</v>
      </c>
      <c r="X185" s="42"/>
      <c r="Y185" s="1"/>
      <c r="Z185" s="1"/>
      <c r="AA185" s="44">
        <v>0.33</v>
      </c>
      <c r="AB185" s="1"/>
      <c r="AC185" s="1"/>
      <c r="AD185" s="1"/>
      <c r="AE185" s="16" t="s">
        <v>627</v>
      </c>
      <c r="AF185" s="1" t="s">
        <v>90</v>
      </c>
      <c r="AG185" s="1" t="s">
        <v>186</v>
      </c>
    </row>
    <row r="186" spans="1:33" ht="25.5" x14ac:dyDescent="0.25">
      <c r="A186" s="8" t="s">
        <v>7</v>
      </c>
      <c r="B186" s="1">
        <v>84111603</v>
      </c>
      <c r="C186" s="15" t="s">
        <v>628</v>
      </c>
      <c r="D186" s="9" t="s">
        <v>147</v>
      </c>
      <c r="E186" s="2" t="s">
        <v>487</v>
      </c>
      <c r="F186" s="1" t="s">
        <v>140</v>
      </c>
      <c r="G186" s="1" t="s">
        <v>73</v>
      </c>
      <c r="H186" s="16">
        <v>13900000</v>
      </c>
      <c r="I186" s="16">
        <v>9838667</v>
      </c>
      <c r="J186" s="1" t="s">
        <v>74</v>
      </c>
      <c r="K186" s="1" t="s">
        <v>75</v>
      </c>
      <c r="L186" s="1" t="s">
        <v>469</v>
      </c>
      <c r="M186" s="1" t="s">
        <v>470</v>
      </c>
      <c r="N186" s="8" t="s">
        <v>471</v>
      </c>
      <c r="O186" s="17" t="s">
        <v>472</v>
      </c>
      <c r="P186" s="1"/>
      <c r="Q186" s="1"/>
      <c r="R186" s="1"/>
      <c r="S186" s="1"/>
      <c r="T186" s="1"/>
      <c r="U186" s="1"/>
      <c r="V186" s="1"/>
      <c r="W186" s="1">
        <v>16396</v>
      </c>
      <c r="X186" s="42"/>
      <c r="Y186" s="1"/>
      <c r="Z186" s="1"/>
      <c r="AA186" s="44">
        <f t="shared" ref="AA186" si="5">+IF(AND(W186="",X186="",Y186="",Z186=""),"",IF(AND(W186&lt;&gt;"",X186="",Y186="",Z186=""),0%,IF(AND(W186&lt;&gt;"",X186&lt;&gt;"",Y186="",Z186=""),33%,IF(AND(W186&lt;&gt;"",X186&lt;&gt;"",Y186&lt;&gt;"",Z186=""),66%,IF(AND(W186&lt;&gt;"",X186&lt;&gt;"",Y186&lt;&gt;"",Z186&lt;&gt;""),100%,"Información incompleta")))))</f>
        <v>0</v>
      </c>
      <c r="AB186" s="1"/>
      <c r="AC186" s="1"/>
      <c r="AD186" s="1"/>
      <c r="AE186" s="16" t="s">
        <v>627</v>
      </c>
      <c r="AF186" s="1" t="s">
        <v>90</v>
      </c>
      <c r="AG186" s="1" t="s">
        <v>186</v>
      </c>
    </row>
    <row r="187" spans="1:33" ht="38.25" x14ac:dyDescent="0.25">
      <c r="A187" s="8" t="s">
        <v>7</v>
      </c>
      <c r="B187" s="1">
        <v>84111603</v>
      </c>
      <c r="C187" s="15" t="s">
        <v>629</v>
      </c>
      <c r="D187" s="9" t="s">
        <v>620</v>
      </c>
      <c r="E187" s="2" t="s">
        <v>494</v>
      </c>
      <c r="F187" s="1" t="s">
        <v>521</v>
      </c>
      <c r="G187" s="1" t="s">
        <v>73</v>
      </c>
      <c r="H187" s="16">
        <v>5200000</v>
      </c>
      <c r="I187" s="16">
        <v>5200000</v>
      </c>
      <c r="J187" s="1" t="s">
        <v>74</v>
      </c>
      <c r="K187" s="1" t="s">
        <v>75</v>
      </c>
      <c r="L187" s="1" t="s">
        <v>469</v>
      </c>
      <c r="M187" s="1" t="s">
        <v>470</v>
      </c>
      <c r="N187" s="8" t="s">
        <v>471</v>
      </c>
      <c r="O187" s="17" t="s">
        <v>472</v>
      </c>
      <c r="P187" s="1"/>
      <c r="Q187" s="1"/>
      <c r="R187" s="1"/>
      <c r="S187" s="1"/>
      <c r="T187" s="1"/>
      <c r="U187" s="1"/>
      <c r="V187" s="1"/>
      <c r="W187" s="1"/>
      <c r="X187" s="42"/>
      <c r="Y187" s="1"/>
      <c r="Z187" s="1"/>
      <c r="AA187" s="43">
        <v>0</v>
      </c>
      <c r="AB187" s="1"/>
      <c r="AC187" s="1"/>
      <c r="AD187" s="1"/>
      <c r="AE187" s="16" t="s">
        <v>627</v>
      </c>
      <c r="AF187" s="1" t="s">
        <v>90</v>
      </c>
      <c r="AG187" s="1" t="s">
        <v>186</v>
      </c>
    </row>
    <row r="188" spans="1:33" ht="38.25" x14ac:dyDescent="0.25">
      <c r="A188" s="8" t="s">
        <v>7</v>
      </c>
      <c r="B188" s="1">
        <v>84111603</v>
      </c>
      <c r="C188" s="15" t="s">
        <v>630</v>
      </c>
      <c r="D188" s="9" t="s">
        <v>176</v>
      </c>
      <c r="E188" s="2" t="s">
        <v>505</v>
      </c>
      <c r="F188" s="1" t="s">
        <v>521</v>
      </c>
      <c r="G188" s="1" t="s">
        <v>73</v>
      </c>
      <c r="H188" s="16">
        <v>5800000</v>
      </c>
      <c r="I188" s="16">
        <v>5800000</v>
      </c>
      <c r="J188" s="1" t="s">
        <v>74</v>
      </c>
      <c r="K188" s="1" t="s">
        <v>75</v>
      </c>
      <c r="L188" s="1" t="s">
        <v>469</v>
      </c>
      <c r="M188" s="1" t="s">
        <v>470</v>
      </c>
      <c r="N188" s="8" t="s">
        <v>471</v>
      </c>
      <c r="O188" s="17" t="s">
        <v>472</v>
      </c>
      <c r="P188" s="1"/>
      <c r="Q188" s="1"/>
      <c r="R188" s="1"/>
      <c r="S188" s="1"/>
      <c r="T188" s="1"/>
      <c r="U188" s="1"/>
      <c r="V188" s="1"/>
      <c r="W188" s="1"/>
      <c r="X188" s="42"/>
      <c r="Y188" s="1"/>
      <c r="Z188" s="1"/>
      <c r="AA188" s="43">
        <v>0</v>
      </c>
      <c r="AB188" s="1"/>
      <c r="AC188" s="1"/>
      <c r="AD188" s="1"/>
      <c r="AE188" s="16" t="s">
        <v>627</v>
      </c>
      <c r="AF188" s="1" t="s">
        <v>90</v>
      </c>
      <c r="AG188" s="1" t="s">
        <v>186</v>
      </c>
    </row>
    <row r="189" spans="1:33" ht="25.5" x14ac:dyDescent="0.25">
      <c r="A189" s="8" t="s">
        <v>7</v>
      </c>
      <c r="B189" s="1">
        <v>55101500</v>
      </c>
      <c r="C189" s="19" t="s">
        <v>631</v>
      </c>
      <c r="D189" s="9" t="s">
        <v>151</v>
      </c>
      <c r="E189" s="2" t="s">
        <v>570</v>
      </c>
      <c r="F189" s="1" t="s">
        <v>521</v>
      </c>
      <c r="G189" s="1" t="s">
        <v>73</v>
      </c>
      <c r="H189" s="16">
        <v>2500000</v>
      </c>
      <c r="I189" s="16">
        <v>2500000</v>
      </c>
      <c r="J189" s="1" t="s">
        <v>74</v>
      </c>
      <c r="K189" s="1" t="s">
        <v>75</v>
      </c>
      <c r="L189" s="1" t="s">
        <v>469</v>
      </c>
      <c r="M189" s="1" t="s">
        <v>470</v>
      </c>
      <c r="N189" s="8" t="s">
        <v>471</v>
      </c>
      <c r="O189" s="17" t="s">
        <v>472</v>
      </c>
      <c r="P189" s="1"/>
      <c r="Q189" s="1"/>
      <c r="R189" s="1"/>
      <c r="S189" s="1"/>
      <c r="T189" s="1"/>
      <c r="U189" s="1"/>
      <c r="V189" s="1"/>
      <c r="W189" s="1"/>
      <c r="X189" s="42"/>
      <c r="Y189" s="1"/>
      <c r="Z189" s="1"/>
      <c r="AA189" s="43">
        <v>0</v>
      </c>
      <c r="AB189" s="1"/>
      <c r="AC189" s="1"/>
      <c r="AD189" s="1"/>
      <c r="AE189" s="16" t="s">
        <v>627</v>
      </c>
      <c r="AF189" s="1" t="s">
        <v>90</v>
      </c>
      <c r="AG189" s="1" t="s">
        <v>186</v>
      </c>
    </row>
    <row r="190" spans="1:33" ht="25.5" x14ac:dyDescent="0.25">
      <c r="A190" s="8" t="s">
        <v>7</v>
      </c>
      <c r="B190" s="1">
        <v>80101703</v>
      </c>
      <c r="C190" s="19" t="s">
        <v>632</v>
      </c>
      <c r="D190" s="9" t="s">
        <v>96</v>
      </c>
      <c r="E190" s="2" t="s">
        <v>536</v>
      </c>
      <c r="F190" s="1" t="s">
        <v>521</v>
      </c>
      <c r="G190" s="1" t="s">
        <v>73</v>
      </c>
      <c r="H190" s="16">
        <v>2625000</v>
      </c>
      <c r="I190" s="16">
        <v>2625000</v>
      </c>
      <c r="J190" s="1" t="s">
        <v>74</v>
      </c>
      <c r="K190" s="1" t="s">
        <v>75</v>
      </c>
      <c r="L190" s="1" t="s">
        <v>469</v>
      </c>
      <c r="M190" s="1" t="s">
        <v>470</v>
      </c>
      <c r="N190" s="8" t="s">
        <v>471</v>
      </c>
      <c r="O190" s="17" t="s">
        <v>472</v>
      </c>
      <c r="P190" s="1"/>
      <c r="Q190" s="1"/>
      <c r="R190" s="1"/>
      <c r="S190" s="1"/>
      <c r="T190" s="1"/>
      <c r="U190" s="1"/>
      <c r="V190" s="1">
        <v>6378</v>
      </c>
      <c r="W190" s="1">
        <v>16006</v>
      </c>
      <c r="X190" s="42"/>
      <c r="Y190" s="1"/>
      <c r="Z190" s="1"/>
      <c r="AA190" s="44">
        <v>0.33</v>
      </c>
      <c r="AB190" s="1"/>
      <c r="AC190" s="1"/>
      <c r="AD190" s="1"/>
      <c r="AE190" s="16" t="s">
        <v>627</v>
      </c>
      <c r="AF190" s="1" t="s">
        <v>90</v>
      </c>
      <c r="AG190" s="1" t="s">
        <v>186</v>
      </c>
    </row>
    <row r="191" spans="1:33" ht="25.5" x14ac:dyDescent="0.25">
      <c r="A191" s="8" t="s">
        <v>7</v>
      </c>
      <c r="B191" s="1">
        <v>84111603</v>
      </c>
      <c r="C191" s="15" t="s">
        <v>633</v>
      </c>
      <c r="D191" s="9" t="s">
        <v>504</v>
      </c>
      <c r="E191" s="2" t="s">
        <v>505</v>
      </c>
      <c r="F191" s="1" t="s">
        <v>521</v>
      </c>
      <c r="G191" s="1" t="s">
        <v>73</v>
      </c>
      <c r="H191" s="16">
        <v>9250000</v>
      </c>
      <c r="I191" s="16">
        <v>9250000</v>
      </c>
      <c r="J191" s="1" t="s">
        <v>74</v>
      </c>
      <c r="K191" s="1" t="s">
        <v>75</v>
      </c>
      <c r="L191" s="1" t="s">
        <v>469</v>
      </c>
      <c r="M191" s="1" t="s">
        <v>470</v>
      </c>
      <c r="N191" s="8" t="s">
        <v>471</v>
      </c>
      <c r="O191" s="17" t="s">
        <v>472</v>
      </c>
      <c r="P191" s="1"/>
      <c r="Q191" s="1"/>
      <c r="R191" s="1"/>
      <c r="S191" s="1"/>
      <c r="T191" s="1"/>
      <c r="U191" s="1"/>
      <c r="V191" s="1"/>
      <c r="W191" s="1"/>
      <c r="X191" s="42"/>
      <c r="Y191" s="1"/>
      <c r="Z191" s="1"/>
      <c r="AA191" s="43">
        <v>0</v>
      </c>
      <c r="AB191" s="1"/>
      <c r="AC191" s="1"/>
      <c r="AD191" s="1"/>
      <c r="AE191" s="16" t="s">
        <v>634</v>
      </c>
      <c r="AF191" s="1" t="s">
        <v>90</v>
      </c>
      <c r="AG191" s="1" t="s">
        <v>186</v>
      </c>
    </row>
    <row r="192" spans="1:33" ht="25.5" x14ac:dyDescent="0.25">
      <c r="A192" s="8" t="s">
        <v>7</v>
      </c>
      <c r="B192" s="1">
        <v>77101600</v>
      </c>
      <c r="C192" s="15" t="s">
        <v>635</v>
      </c>
      <c r="D192" s="9" t="s">
        <v>504</v>
      </c>
      <c r="E192" s="2" t="s">
        <v>505</v>
      </c>
      <c r="F192" s="1" t="s">
        <v>161</v>
      </c>
      <c r="G192" s="1" t="s">
        <v>73</v>
      </c>
      <c r="H192" s="16">
        <v>20000000</v>
      </c>
      <c r="I192" s="16">
        <v>92446000</v>
      </c>
      <c r="J192" s="1" t="s">
        <v>74</v>
      </c>
      <c r="K192" s="1" t="s">
        <v>75</v>
      </c>
      <c r="L192" s="1" t="s">
        <v>469</v>
      </c>
      <c r="M192" s="1" t="s">
        <v>470</v>
      </c>
      <c r="N192" s="8" t="s">
        <v>471</v>
      </c>
      <c r="O192" s="17" t="s">
        <v>472</v>
      </c>
      <c r="P192" s="1"/>
      <c r="Q192" s="1"/>
      <c r="R192" s="1"/>
      <c r="S192" s="1"/>
      <c r="T192" s="1"/>
      <c r="U192" s="1"/>
      <c r="V192" s="1"/>
      <c r="W192" s="1">
        <v>16310</v>
      </c>
      <c r="X192" s="42"/>
      <c r="Y192" s="1"/>
      <c r="Z192" s="1"/>
      <c r="AA192" s="44">
        <f t="shared" ref="AA192" si="6">+IF(AND(W192="",X192="",Y192="",Z192=""),"",IF(AND(W192&lt;&gt;"",X192="",Y192="",Z192=""),0%,IF(AND(W192&lt;&gt;"",X192&lt;&gt;"",Y192="",Z192=""),33%,IF(AND(W192&lt;&gt;"",X192&lt;&gt;"",Y192&lt;&gt;"",Z192=""),66%,IF(AND(W192&lt;&gt;"",X192&lt;&gt;"",Y192&lt;&gt;"",Z192&lt;&gt;""),100%,"Información incompleta")))))</f>
        <v>0</v>
      </c>
      <c r="AB192" s="1"/>
      <c r="AC192" s="1"/>
      <c r="AD192" s="1"/>
      <c r="AE192" s="16" t="s">
        <v>634</v>
      </c>
      <c r="AF192" s="1" t="s">
        <v>90</v>
      </c>
      <c r="AG192" s="1" t="s">
        <v>186</v>
      </c>
    </row>
    <row r="193" spans="1:33" ht="25.5" x14ac:dyDescent="0.25">
      <c r="A193" s="8" t="s">
        <v>7</v>
      </c>
      <c r="B193" s="1">
        <v>72151510</v>
      </c>
      <c r="C193" s="19" t="s">
        <v>636</v>
      </c>
      <c r="D193" s="9" t="s">
        <v>147</v>
      </c>
      <c r="E193" s="2" t="s">
        <v>487</v>
      </c>
      <c r="F193" s="1" t="s">
        <v>140</v>
      </c>
      <c r="G193" s="1" t="s">
        <v>73</v>
      </c>
      <c r="H193" s="16">
        <v>15000000</v>
      </c>
      <c r="I193" s="16">
        <v>15000000</v>
      </c>
      <c r="J193" s="1" t="s">
        <v>74</v>
      </c>
      <c r="K193" s="1" t="s">
        <v>75</v>
      </c>
      <c r="L193" s="1" t="s">
        <v>469</v>
      </c>
      <c r="M193" s="1" t="s">
        <v>470</v>
      </c>
      <c r="N193" s="8" t="s">
        <v>471</v>
      </c>
      <c r="O193" s="17" t="s">
        <v>472</v>
      </c>
      <c r="P193" s="1"/>
      <c r="Q193" s="1"/>
      <c r="R193" s="1"/>
      <c r="S193" s="1"/>
      <c r="T193" s="1"/>
      <c r="U193" s="1"/>
      <c r="V193" s="1"/>
      <c r="W193" s="1"/>
      <c r="X193" s="42"/>
      <c r="Y193" s="1"/>
      <c r="Z193" s="1"/>
      <c r="AA193" s="43">
        <v>0</v>
      </c>
      <c r="AB193" s="1"/>
      <c r="AC193" s="1"/>
      <c r="AD193" s="1"/>
      <c r="AE193" s="16" t="s">
        <v>634</v>
      </c>
      <c r="AF193" s="1" t="s">
        <v>90</v>
      </c>
      <c r="AG193" s="1" t="s">
        <v>186</v>
      </c>
    </row>
    <row r="194" spans="1:33" ht="25.5" x14ac:dyDescent="0.25">
      <c r="A194" s="8" t="s">
        <v>7</v>
      </c>
      <c r="B194" s="1">
        <v>82141506</v>
      </c>
      <c r="C194" s="15" t="s">
        <v>637</v>
      </c>
      <c r="D194" s="9" t="s">
        <v>102</v>
      </c>
      <c r="E194" s="2" t="s">
        <v>71</v>
      </c>
      <c r="F194" s="1" t="s">
        <v>140</v>
      </c>
      <c r="G194" s="1" t="s">
        <v>73</v>
      </c>
      <c r="H194" s="16">
        <v>30000000</v>
      </c>
      <c r="I194" s="16">
        <v>30000000</v>
      </c>
      <c r="J194" s="1" t="s">
        <v>74</v>
      </c>
      <c r="K194" s="1" t="s">
        <v>75</v>
      </c>
      <c r="L194" s="1" t="s">
        <v>469</v>
      </c>
      <c r="M194" s="1" t="s">
        <v>470</v>
      </c>
      <c r="N194" s="8" t="s">
        <v>471</v>
      </c>
      <c r="O194" s="17" t="s">
        <v>472</v>
      </c>
      <c r="P194" s="1"/>
      <c r="Q194" s="1"/>
      <c r="R194" s="1"/>
      <c r="S194" s="1"/>
      <c r="T194" s="1"/>
      <c r="U194" s="1"/>
      <c r="V194" s="1"/>
      <c r="W194" s="1"/>
      <c r="X194" s="42"/>
      <c r="Y194" s="1"/>
      <c r="Z194" s="1"/>
      <c r="AA194" s="43">
        <v>0</v>
      </c>
      <c r="AB194" s="1"/>
      <c r="AC194" s="1"/>
      <c r="AD194" s="1"/>
      <c r="AE194" s="16" t="s">
        <v>638</v>
      </c>
      <c r="AF194" s="1" t="s">
        <v>90</v>
      </c>
      <c r="AG194" s="1" t="s">
        <v>186</v>
      </c>
    </row>
    <row r="195" spans="1:33" ht="38.25" x14ac:dyDescent="0.25">
      <c r="A195" s="8" t="s">
        <v>7</v>
      </c>
      <c r="B195" s="1">
        <v>80101500</v>
      </c>
      <c r="C195" s="15" t="s">
        <v>639</v>
      </c>
      <c r="D195" s="9" t="s">
        <v>102</v>
      </c>
      <c r="E195" s="2" t="s">
        <v>71</v>
      </c>
      <c r="F195" s="1" t="s">
        <v>266</v>
      </c>
      <c r="G195" s="1" t="s">
        <v>73</v>
      </c>
      <c r="H195" s="16">
        <v>84000000</v>
      </c>
      <c r="I195" s="16">
        <v>84000000</v>
      </c>
      <c r="J195" s="1" t="s">
        <v>74</v>
      </c>
      <c r="K195" s="1" t="s">
        <v>75</v>
      </c>
      <c r="L195" s="1" t="s">
        <v>469</v>
      </c>
      <c r="M195" s="1" t="s">
        <v>470</v>
      </c>
      <c r="N195" s="8" t="s">
        <v>471</v>
      </c>
      <c r="O195" s="17" t="s">
        <v>472</v>
      </c>
      <c r="P195" s="1"/>
      <c r="Q195" s="1"/>
      <c r="R195" s="1"/>
      <c r="S195" s="1"/>
      <c r="T195" s="1"/>
      <c r="U195" s="1"/>
      <c r="V195" s="1">
        <v>6363</v>
      </c>
      <c r="W195" s="1">
        <v>16282</v>
      </c>
      <c r="X195" s="42"/>
      <c r="Y195" s="1"/>
      <c r="Z195" s="1"/>
      <c r="AA195" s="44">
        <v>0.33</v>
      </c>
      <c r="AB195" s="1"/>
      <c r="AC195" s="1"/>
      <c r="AD195" s="1"/>
      <c r="AE195" s="16" t="s">
        <v>638</v>
      </c>
      <c r="AF195" s="1" t="s">
        <v>90</v>
      </c>
      <c r="AG195" s="1" t="s">
        <v>186</v>
      </c>
    </row>
    <row r="196" spans="1:33" ht="51" x14ac:dyDescent="0.25">
      <c r="A196" s="8" t="s">
        <v>7</v>
      </c>
      <c r="B196" s="1">
        <v>95141706</v>
      </c>
      <c r="C196" s="15" t="s">
        <v>640</v>
      </c>
      <c r="D196" s="9" t="s">
        <v>96</v>
      </c>
      <c r="E196" s="2" t="s">
        <v>536</v>
      </c>
      <c r="F196" s="1" t="s">
        <v>72</v>
      </c>
      <c r="G196" s="1" t="s">
        <v>73</v>
      </c>
      <c r="H196" s="16">
        <v>16000000000.000002</v>
      </c>
      <c r="I196" s="16">
        <v>16000000000.000002</v>
      </c>
      <c r="J196" s="1" t="s">
        <v>74</v>
      </c>
      <c r="K196" s="1" t="s">
        <v>75</v>
      </c>
      <c r="L196" s="1" t="s">
        <v>469</v>
      </c>
      <c r="M196" s="1" t="s">
        <v>470</v>
      </c>
      <c r="N196" s="8" t="s">
        <v>471</v>
      </c>
      <c r="O196" s="17" t="s">
        <v>472</v>
      </c>
      <c r="P196" s="1"/>
      <c r="Q196" s="1"/>
      <c r="R196" s="1"/>
      <c r="S196" s="1"/>
      <c r="T196" s="1"/>
      <c r="U196" s="1"/>
      <c r="V196" s="1"/>
      <c r="W196" s="1"/>
      <c r="X196" s="42"/>
      <c r="Y196" s="1"/>
      <c r="Z196" s="1"/>
      <c r="AA196" s="43">
        <v>0</v>
      </c>
      <c r="AB196" s="1"/>
      <c r="AC196" s="1"/>
      <c r="AD196" s="1"/>
      <c r="AE196" s="16" t="s">
        <v>638</v>
      </c>
      <c r="AF196" s="1" t="s">
        <v>90</v>
      </c>
      <c r="AG196" s="1" t="s">
        <v>186</v>
      </c>
    </row>
    <row r="197" spans="1:33" ht="38.25" x14ac:dyDescent="0.25">
      <c r="A197" s="8" t="s">
        <v>7</v>
      </c>
      <c r="B197" s="1">
        <v>12352104</v>
      </c>
      <c r="C197" s="19" t="s">
        <v>641</v>
      </c>
      <c r="D197" s="9" t="s">
        <v>70</v>
      </c>
      <c r="E197" s="2" t="s">
        <v>509</v>
      </c>
      <c r="F197" s="1" t="s">
        <v>311</v>
      </c>
      <c r="G197" s="1" t="s">
        <v>73</v>
      </c>
      <c r="H197" s="16">
        <v>12201000000</v>
      </c>
      <c r="I197" s="16">
        <v>12201000000</v>
      </c>
      <c r="J197" s="1" t="s">
        <v>74</v>
      </c>
      <c r="K197" s="1" t="s">
        <v>75</v>
      </c>
      <c r="L197" s="1" t="s">
        <v>469</v>
      </c>
      <c r="M197" s="1" t="s">
        <v>470</v>
      </c>
      <c r="N197" s="8" t="s">
        <v>471</v>
      </c>
      <c r="O197" s="17" t="s">
        <v>472</v>
      </c>
      <c r="P197" s="1"/>
      <c r="Q197" s="1"/>
      <c r="R197" s="1"/>
      <c r="S197" s="1"/>
      <c r="T197" s="1"/>
      <c r="U197" s="1"/>
      <c r="V197" s="1"/>
      <c r="W197" s="1">
        <v>16008</v>
      </c>
      <c r="X197" s="42"/>
      <c r="Y197" s="1"/>
      <c r="Z197" s="1"/>
      <c r="AA197" s="44">
        <f t="shared" ref="AA197" si="7">+IF(AND(W197="",X197="",Y197="",Z197=""),"",IF(AND(W197&lt;&gt;"",X197="",Y197="",Z197=""),0%,IF(AND(W197&lt;&gt;"",X197&lt;&gt;"",Y197="",Z197=""),33%,IF(AND(W197&lt;&gt;"",X197&lt;&gt;"",Y197&lt;&gt;"",Z197=""),66%,IF(AND(W197&lt;&gt;"",X197&lt;&gt;"",Y197&lt;&gt;"",Z197&lt;&gt;""),100%,"Información incompleta")))))</f>
        <v>0</v>
      </c>
      <c r="AB197" s="1"/>
      <c r="AC197" s="1"/>
      <c r="AD197" s="1"/>
      <c r="AE197" s="16" t="s">
        <v>642</v>
      </c>
      <c r="AF197" s="1" t="s">
        <v>90</v>
      </c>
      <c r="AG197" s="1" t="s">
        <v>186</v>
      </c>
    </row>
    <row r="198" spans="1:33" ht="25.5" x14ac:dyDescent="0.25">
      <c r="A198" s="8" t="s">
        <v>7</v>
      </c>
      <c r="B198" s="1">
        <v>32151603</v>
      </c>
      <c r="C198" s="19" t="s">
        <v>643</v>
      </c>
      <c r="D198" s="9" t="s">
        <v>151</v>
      </c>
      <c r="E198" s="2" t="s">
        <v>509</v>
      </c>
      <c r="F198" s="1" t="s">
        <v>521</v>
      </c>
      <c r="G198" s="1" t="s">
        <v>73</v>
      </c>
      <c r="H198" s="16">
        <v>29509334</v>
      </c>
      <c r="I198" s="16">
        <v>29509334</v>
      </c>
      <c r="J198" s="1" t="s">
        <v>74</v>
      </c>
      <c r="K198" s="1" t="s">
        <v>75</v>
      </c>
      <c r="L198" s="1" t="s">
        <v>469</v>
      </c>
      <c r="M198" s="1" t="s">
        <v>470</v>
      </c>
      <c r="N198" s="8" t="s">
        <v>471</v>
      </c>
      <c r="O198" s="17" t="s">
        <v>472</v>
      </c>
      <c r="P198" s="1"/>
      <c r="Q198" s="1"/>
      <c r="R198" s="1"/>
      <c r="S198" s="1"/>
      <c r="T198" s="1"/>
      <c r="U198" s="1"/>
      <c r="V198" s="1">
        <v>6381</v>
      </c>
      <c r="W198" s="1">
        <v>16057</v>
      </c>
      <c r="X198" s="42"/>
      <c r="Y198" s="1"/>
      <c r="Z198" s="1"/>
      <c r="AA198" s="44">
        <v>0.33</v>
      </c>
      <c r="AB198" s="1"/>
      <c r="AC198" s="1"/>
      <c r="AD198" s="1"/>
      <c r="AE198" s="16" t="s">
        <v>644</v>
      </c>
      <c r="AF198" s="1" t="s">
        <v>90</v>
      </c>
      <c r="AG198" s="1" t="s">
        <v>186</v>
      </c>
    </row>
    <row r="199" spans="1:33" ht="25.5" x14ac:dyDescent="0.25">
      <c r="A199" s="8" t="s">
        <v>7</v>
      </c>
      <c r="B199" s="1">
        <v>12352104</v>
      </c>
      <c r="C199" s="23" t="s">
        <v>645</v>
      </c>
      <c r="D199" s="9" t="s">
        <v>96</v>
      </c>
      <c r="E199" s="2" t="s">
        <v>71</v>
      </c>
      <c r="F199" s="1" t="s">
        <v>311</v>
      </c>
      <c r="G199" s="1" t="s">
        <v>73</v>
      </c>
      <c r="H199" s="16">
        <v>47460277923.189316</v>
      </c>
      <c r="I199" s="16">
        <v>47460277923.189316</v>
      </c>
      <c r="J199" s="1" t="s">
        <v>74</v>
      </c>
      <c r="K199" s="1" t="s">
        <v>75</v>
      </c>
      <c r="L199" s="1" t="s">
        <v>469</v>
      </c>
      <c r="M199" s="1" t="s">
        <v>470</v>
      </c>
      <c r="N199" s="8" t="s">
        <v>471</v>
      </c>
      <c r="O199" s="17" t="s">
        <v>472</v>
      </c>
      <c r="P199" s="1"/>
      <c r="Q199" s="1"/>
      <c r="R199" s="1"/>
      <c r="S199" s="1"/>
      <c r="T199" s="1"/>
      <c r="U199" s="1"/>
      <c r="V199" s="1"/>
      <c r="W199" s="1">
        <v>16315</v>
      </c>
      <c r="X199" s="42"/>
      <c r="Y199" s="1"/>
      <c r="Z199" s="1"/>
      <c r="AA199" s="44">
        <f t="shared" ref="AA199" si="8">+IF(AND(W199="",X199="",Y199="",Z199=""),"",IF(AND(W199&lt;&gt;"",X199="",Y199="",Z199=""),0%,IF(AND(W199&lt;&gt;"",X199&lt;&gt;"",Y199="",Z199=""),33%,IF(AND(W199&lt;&gt;"",X199&lt;&gt;"",Y199&lt;&gt;"",Z199=""),66%,IF(AND(W199&lt;&gt;"",X199&lt;&gt;"",Y199&lt;&gt;"",Z199&lt;&gt;""),100%,"Información incompleta")))))</f>
        <v>0</v>
      </c>
      <c r="AB199" s="1"/>
      <c r="AC199" s="1"/>
      <c r="AD199" s="1"/>
      <c r="AE199" s="16" t="s">
        <v>638</v>
      </c>
      <c r="AF199" s="1" t="s">
        <v>90</v>
      </c>
      <c r="AG199" s="1" t="s">
        <v>186</v>
      </c>
    </row>
    <row r="200" spans="1:33" ht="25.5" x14ac:dyDescent="0.25">
      <c r="A200" s="8" t="s">
        <v>7</v>
      </c>
      <c r="B200" s="1">
        <v>14111537</v>
      </c>
      <c r="C200" s="20" t="s">
        <v>646</v>
      </c>
      <c r="D200" s="9" t="s">
        <v>96</v>
      </c>
      <c r="E200" s="2" t="s">
        <v>71</v>
      </c>
      <c r="F200" s="1" t="s">
        <v>311</v>
      </c>
      <c r="G200" s="1" t="s">
        <v>73</v>
      </c>
      <c r="H200" s="16">
        <v>59069126141.341721</v>
      </c>
      <c r="I200" s="16">
        <v>59069126141.341721</v>
      </c>
      <c r="J200" s="1" t="s">
        <v>74</v>
      </c>
      <c r="K200" s="1" t="s">
        <v>75</v>
      </c>
      <c r="L200" s="1" t="s">
        <v>469</v>
      </c>
      <c r="M200" s="1" t="s">
        <v>470</v>
      </c>
      <c r="N200" s="8" t="s">
        <v>471</v>
      </c>
      <c r="O200" s="17" t="s">
        <v>472</v>
      </c>
      <c r="P200" s="1"/>
      <c r="Q200" s="1"/>
      <c r="R200" s="1"/>
      <c r="S200" s="1"/>
      <c r="T200" s="1"/>
      <c r="U200" s="1"/>
      <c r="V200" s="1"/>
      <c r="W200" s="1"/>
      <c r="X200" s="42"/>
      <c r="Y200" s="1"/>
      <c r="Z200" s="1"/>
      <c r="AA200" s="43">
        <v>0</v>
      </c>
      <c r="AB200" s="1"/>
      <c r="AC200" s="1"/>
      <c r="AD200" s="1"/>
      <c r="AE200" s="16" t="s">
        <v>638</v>
      </c>
      <c r="AF200" s="1" t="s">
        <v>90</v>
      </c>
      <c r="AG200" s="1" t="s">
        <v>186</v>
      </c>
    </row>
    <row r="201" spans="1:33" ht="25.5" x14ac:dyDescent="0.25">
      <c r="A201" s="8" t="s">
        <v>7</v>
      </c>
      <c r="B201" s="1">
        <v>24121500</v>
      </c>
      <c r="C201" s="20" t="s">
        <v>647</v>
      </c>
      <c r="D201" s="9" t="s">
        <v>102</v>
      </c>
      <c r="E201" s="2" t="s">
        <v>468</v>
      </c>
      <c r="F201" s="1" t="s">
        <v>311</v>
      </c>
      <c r="G201" s="1" t="s">
        <v>73</v>
      </c>
      <c r="H201" s="16">
        <v>10816783943.028141</v>
      </c>
      <c r="I201" s="16">
        <v>10816783943.028141</v>
      </c>
      <c r="J201" s="1" t="s">
        <v>74</v>
      </c>
      <c r="K201" s="1" t="s">
        <v>75</v>
      </c>
      <c r="L201" s="1" t="s">
        <v>469</v>
      </c>
      <c r="M201" s="1" t="s">
        <v>470</v>
      </c>
      <c r="N201" s="8" t="s">
        <v>471</v>
      </c>
      <c r="O201" s="17" t="s">
        <v>472</v>
      </c>
      <c r="P201" s="1"/>
      <c r="Q201" s="1"/>
      <c r="R201" s="1"/>
      <c r="S201" s="1"/>
      <c r="T201" s="1"/>
      <c r="U201" s="1"/>
      <c r="V201" s="1"/>
      <c r="W201" s="1"/>
      <c r="X201" s="42"/>
      <c r="Y201" s="1"/>
      <c r="Z201" s="1"/>
      <c r="AA201" s="43">
        <v>0</v>
      </c>
      <c r="AB201" s="1"/>
      <c r="AC201" s="1"/>
      <c r="AD201" s="1"/>
      <c r="AE201" s="16" t="s">
        <v>638</v>
      </c>
      <c r="AF201" s="1" t="s">
        <v>90</v>
      </c>
      <c r="AG201" s="1" t="s">
        <v>186</v>
      </c>
    </row>
    <row r="202" spans="1:33" ht="25.5" x14ac:dyDescent="0.25">
      <c r="A202" s="8" t="s">
        <v>7</v>
      </c>
      <c r="B202" s="1">
        <v>24122002</v>
      </c>
      <c r="C202" s="20" t="s">
        <v>648</v>
      </c>
      <c r="D202" s="9" t="s">
        <v>540</v>
      </c>
      <c r="E202" s="2" t="s">
        <v>494</v>
      </c>
      <c r="F202" s="1" t="s">
        <v>311</v>
      </c>
      <c r="G202" s="1" t="s">
        <v>73</v>
      </c>
      <c r="H202" s="16">
        <v>231546755.35509437</v>
      </c>
      <c r="I202" s="16">
        <v>231546755.35509437</v>
      </c>
      <c r="J202" s="1" t="s">
        <v>74</v>
      </c>
      <c r="K202" s="1" t="s">
        <v>75</v>
      </c>
      <c r="L202" s="1" t="s">
        <v>469</v>
      </c>
      <c r="M202" s="1" t="s">
        <v>470</v>
      </c>
      <c r="N202" s="8" t="s">
        <v>471</v>
      </c>
      <c r="O202" s="17" t="s">
        <v>472</v>
      </c>
      <c r="P202" s="1"/>
      <c r="Q202" s="1"/>
      <c r="R202" s="1"/>
      <c r="S202" s="1"/>
      <c r="T202" s="1"/>
      <c r="U202" s="1"/>
      <c r="V202" s="1"/>
      <c r="W202" s="1"/>
      <c r="X202" s="42"/>
      <c r="Y202" s="1"/>
      <c r="Z202" s="1"/>
      <c r="AA202" s="43">
        <v>0</v>
      </c>
      <c r="AB202" s="1"/>
      <c r="AC202" s="1"/>
      <c r="AD202" s="1"/>
      <c r="AE202" s="16" t="s">
        <v>638</v>
      </c>
      <c r="AF202" s="1" t="s">
        <v>90</v>
      </c>
      <c r="AG202" s="1" t="s">
        <v>186</v>
      </c>
    </row>
    <row r="203" spans="1:33" ht="25.5" x14ac:dyDescent="0.25">
      <c r="A203" s="8" t="s">
        <v>7</v>
      </c>
      <c r="B203" s="1">
        <v>24121500</v>
      </c>
      <c r="C203" s="20" t="s">
        <v>649</v>
      </c>
      <c r="D203" s="9" t="s">
        <v>151</v>
      </c>
      <c r="E203" s="2" t="s">
        <v>468</v>
      </c>
      <c r="F203" s="1" t="s">
        <v>311</v>
      </c>
      <c r="G203" s="1" t="s">
        <v>73</v>
      </c>
      <c r="H203" s="16">
        <v>7158182155.311573</v>
      </c>
      <c r="I203" s="16">
        <v>7158182155.311573</v>
      </c>
      <c r="J203" s="1" t="s">
        <v>74</v>
      </c>
      <c r="K203" s="1" t="s">
        <v>75</v>
      </c>
      <c r="L203" s="1" t="s">
        <v>469</v>
      </c>
      <c r="M203" s="1" t="s">
        <v>470</v>
      </c>
      <c r="N203" s="8" t="s">
        <v>471</v>
      </c>
      <c r="O203" s="17" t="s">
        <v>472</v>
      </c>
      <c r="P203" s="1"/>
      <c r="Q203" s="1"/>
      <c r="R203" s="1"/>
      <c r="S203" s="1"/>
      <c r="T203" s="1"/>
      <c r="U203" s="1"/>
      <c r="V203" s="1"/>
      <c r="W203" s="1"/>
      <c r="X203" s="42"/>
      <c r="Y203" s="1"/>
      <c r="Z203" s="1"/>
      <c r="AA203" s="43">
        <v>0</v>
      </c>
      <c r="AB203" s="1"/>
      <c r="AC203" s="1"/>
      <c r="AD203" s="1"/>
      <c r="AE203" s="16" t="s">
        <v>638</v>
      </c>
      <c r="AF203" s="1" t="s">
        <v>90</v>
      </c>
      <c r="AG203" s="1" t="s">
        <v>186</v>
      </c>
    </row>
    <row r="204" spans="1:33" ht="25.5" x14ac:dyDescent="0.25">
      <c r="A204" s="8" t="s">
        <v>7</v>
      </c>
      <c r="B204" s="1" t="s">
        <v>650</v>
      </c>
      <c r="C204" s="20" t="s">
        <v>651</v>
      </c>
      <c r="D204" s="9" t="s">
        <v>151</v>
      </c>
      <c r="E204" s="2" t="s">
        <v>468</v>
      </c>
      <c r="F204" s="1" t="s">
        <v>311</v>
      </c>
      <c r="G204" s="1" t="s">
        <v>73</v>
      </c>
      <c r="H204" s="16">
        <v>1799999999.9999998</v>
      </c>
      <c r="I204" s="16">
        <v>1799999999.9999998</v>
      </c>
      <c r="J204" s="1" t="s">
        <v>74</v>
      </c>
      <c r="K204" s="1" t="s">
        <v>75</v>
      </c>
      <c r="L204" s="1" t="s">
        <v>469</v>
      </c>
      <c r="M204" s="1" t="s">
        <v>470</v>
      </c>
      <c r="N204" s="8" t="s">
        <v>471</v>
      </c>
      <c r="O204" s="17" t="s">
        <v>472</v>
      </c>
      <c r="P204" s="1"/>
      <c r="Q204" s="1"/>
      <c r="R204" s="1"/>
      <c r="S204" s="1"/>
      <c r="T204" s="1"/>
      <c r="U204" s="1"/>
      <c r="V204" s="1"/>
      <c r="W204" s="1"/>
      <c r="X204" s="42"/>
      <c r="Y204" s="1"/>
      <c r="Z204" s="1"/>
      <c r="AA204" s="43">
        <v>0</v>
      </c>
      <c r="AB204" s="1"/>
      <c r="AC204" s="1"/>
      <c r="AD204" s="1"/>
      <c r="AE204" s="16" t="s">
        <v>638</v>
      </c>
      <c r="AF204" s="1" t="s">
        <v>90</v>
      </c>
      <c r="AG204" s="1" t="s">
        <v>186</v>
      </c>
    </row>
    <row r="205" spans="1:33" ht="25.5" x14ac:dyDescent="0.25">
      <c r="A205" s="8" t="s">
        <v>7</v>
      </c>
      <c r="B205" s="1">
        <v>24122004</v>
      </c>
      <c r="C205" s="20" t="s">
        <v>652</v>
      </c>
      <c r="D205" s="9" t="s">
        <v>151</v>
      </c>
      <c r="E205" s="2" t="s">
        <v>468</v>
      </c>
      <c r="F205" s="1" t="s">
        <v>311</v>
      </c>
      <c r="G205" s="1" t="s">
        <v>73</v>
      </c>
      <c r="H205" s="16">
        <v>28457633952.301739</v>
      </c>
      <c r="I205" s="16">
        <v>28457633952.301739</v>
      </c>
      <c r="J205" s="1" t="s">
        <v>74</v>
      </c>
      <c r="K205" s="1" t="s">
        <v>75</v>
      </c>
      <c r="L205" s="1" t="s">
        <v>469</v>
      </c>
      <c r="M205" s="1" t="s">
        <v>470</v>
      </c>
      <c r="N205" s="8" t="s">
        <v>471</v>
      </c>
      <c r="O205" s="17" t="s">
        <v>472</v>
      </c>
      <c r="P205" s="1"/>
      <c r="Q205" s="1"/>
      <c r="R205" s="1"/>
      <c r="S205" s="1"/>
      <c r="T205" s="1"/>
      <c r="U205" s="1"/>
      <c r="V205" s="1"/>
      <c r="W205" s="1"/>
      <c r="X205" s="42"/>
      <c r="Y205" s="1"/>
      <c r="Z205" s="1"/>
      <c r="AA205" s="43">
        <v>0</v>
      </c>
      <c r="AB205" s="1"/>
      <c r="AC205" s="1"/>
      <c r="AD205" s="1"/>
      <c r="AE205" s="16" t="s">
        <v>638</v>
      </c>
      <c r="AF205" s="1" t="s">
        <v>90</v>
      </c>
      <c r="AG205" s="1" t="s">
        <v>186</v>
      </c>
    </row>
    <row r="206" spans="1:33" ht="38.25" x14ac:dyDescent="0.25">
      <c r="A206" s="8" t="s">
        <v>7</v>
      </c>
      <c r="B206" s="1">
        <v>24121513</v>
      </c>
      <c r="C206" s="20" t="s">
        <v>653</v>
      </c>
      <c r="D206" s="9" t="s">
        <v>540</v>
      </c>
      <c r="E206" s="2" t="s">
        <v>494</v>
      </c>
      <c r="F206" s="1" t="s">
        <v>311</v>
      </c>
      <c r="G206" s="1" t="s">
        <v>73</v>
      </c>
      <c r="H206" s="16">
        <v>3271768830.7936659</v>
      </c>
      <c r="I206" s="16">
        <v>3271768830.7936659</v>
      </c>
      <c r="J206" s="1" t="s">
        <v>74</v>
      </c>
      <c r="K206" s="1" t="s">
        <v>75</v>
      </c>
      <c r="L206" s="1" t="s">
        <v>469</v>
      </c>
      <c r="M206" s="1" t="s">
        <v>470</v>
      </c>
      <c r="N206" s="8" t="s">
        <v>471</v>
      </c>
      <c r="O206" s="17" t="s">
        <v>472</v>
      </c>
      <c r="P206" s="1"/>
      <c r="Q206" s="1"/>
      <c r="R206" s="1"/>
      <c r="S206" s="1"/>
      <c r="T206" s="1"/>
      <c r="U206" s="1"/>
      <c r="V206" s="1"/>
      <c r="W206" s="1"/>
      <c r="X206" s="42"/>
      <c r="Y206" s="1"/>
      <c r="Z206" s="1"/>
      <c r="AA206" s="43">
        <v>0</v>
      </c>
      <c r="AB206" s="1"/>
      <c r="AC206" s="1"/>
      <c r="AD206" s="1"/>
      <c r="AE206" s="1" t="s">
        <v>654</v>
      </c>
      <c r="AF206" s="1" t="s">
        <v>481</v>
      </c>
      <c r="AG206" s="1" t="s">
        <v>186</v>
      </c>
    </row>
    <row r="207" spans="1:33" ht="25.5" x14ac:dyDescent="0.25">
      <c r="A207" s="8" t="s">
        <v>7</v>
      </c>
      <c r="B207" s="1">
        <v>15111510</v>
      </c>
      <c r="C207" s="15" t="s">
        <v>655</v>
      </c>
      <c r="D207" s="9" t="s">
        <v>96</v>
      </c>
      <c r="E207" s="2" t="s">
        <v>536</v>
      </c>
      <c r="F207" s="1" t="s">
        <v>311</v>
      </c>
      <c r="G207" s="1" t="s">
        <v>73</v>
      </c>
      <c r="H207" s="16">
        <v>98627100</v>
      </c>
      <c r="I207" s="16">
        <v>98627100</v>
      </c>
      <c r="J207" s="1" t="s">
        <v>74</v>
      </c>
      <c r="K207" s="1" t="s">
        <v>75</v>
      </c>
      <c r="L207" s="1" t="s">
        <v>469</v>
      </c>
      <c r="M207" s="1" t="s">
        <v>470</v>
      </c>
      <c r="N207" s="8" t="s">
        <v>471</v>
      </c>
      <c r="O207" s="17" t="s">
        <v>472</v>
      </c>
      <c r="P207" s="1"/>
      <c r="Q207" s="1"/>
      <c r="R207" s="1"/>
      <c r="S207" s="1"/>
      <c r="T207" s="1"/>
      <c r="U207" s="1"/>
      <c r="V207" s="1"/>
      <c r="W207" s="1"/>
      <c r="X207" s="42"/>
      <c r="Y207" s="1"/>
      <c r="Z207" s="1"/>
      <c r="AA207" s="43">
        <v>0</v>
      </c>
      <c r="AB207" s="1"/>
      <c r="AC207" s="1"/>
      <c r="AD207" s="1"/>
      <c r="AE207" s="16" t="s">
        <v>638</v>
      </c>
      <c r="AF207" s="1" t="s">
        <v>90</v>
      </c>
      <c r="AG207" s="1" t="s">
        <v>186</v>
      </c>
    </row>
    <row r="208" spans="1:33" ht="25.5" x14ac:dyDescent="0.25">
      <c r="A208" s="8" t="s">
        <v>7</v>
      </c>
      <c r="B208" s="1">
        <v>24112700</v>
      </c>
      <c r="C208" s="19" t="s">
        <v>656</v>
      </c>
      <c r="D208" s="9" t="s">
        <v>102</v>
      </c>
      <c r="E208" s="2" t="s">
        <v>71</v>
      </c>
      <c r="F208" s="1" t="s">
        <v>311</v>
      </c>
      <c r="G208" s="1" t="s">
        <v>73</v>
      </c>
      <c r="H208" s="16">
        <v>704150399.99999988</v>
      </c>
      <c r="I208" s="16">
        <v>704150399.99999988</v>
      </c>
      <c r="J208" s="1" t="s">
        <v>74</v>
      </c>
      <c r="K208" s="1" t="s">
        <v>75</v>
      </c>
      <c r="L208" s="1" t="s">
        <v>469</v>
      </c>
      <c r="M208" s="1" t="s">
        <v>470</v>
      </c>
      <c r="N208" s="8" t="s">
        <v>471</v>
      </c>
      <c r="O208" s="17" t="s">
        <v>472</v>
      </c>
      <c r="P208" s="1"/>
      <c r="Q208" s="1"/>
      <c r="R208" s="1"/>
      <c r="S208" s="1"/>
      <c r="T208" s="1"/>
      <c r="U208" s="1"/>
      <c r="V208" s="1"/>
      <c r="W208" s="1"/>
      <c r="X208" s="42"/>
      <c r="Y208" s="1"/>
      <c r="Z208" s="1"/>
      <c r="AA208" s="43">
        <v>0</v>
      </c>
      <c r="AB208" s="1"/>
      <c r="AC208" s="1"/>
      <c r="AD208" s="1"/>
      <c r="AE208" s="16" t="s">
        <v>638</v>
      </c>
      <c r="AF208" s="1" t="s">
        <v>90</v>
      </c>
      <c r="AG208" s="1" t="s">
        <v>186</v>
      </c>
    </row>
    <row r="209" spans="1:33" ht="25.5" x14ac:dyDescent="0.25">
      <c r="A209" s="8" t="s">
        <v>7</v>
      </c>
      <c r="B209" s="1">
        <v>73152101</v>
      </c>
      <c r="C209" s="15" t="s">
        <v>657</v>
      </c>
      <c r="D209" s="9" t="s">
        <v>70</v>
      </c>
      <c r="E209" s="2" t="s">
        <v>487</v>
      </c>
      <c r="F209" s="1" t="s">
        <v>140</v>
      </c>
      <c r="G209" s="1" t="s">
        <v>73</v>
      </c>
      <c r="H209" s="16">
        <v>7200000</v>
      </c>
      <c r="I209" s="16">
        <v>7200000</v>
      </c>
      <c r="J209" s="1" t="s">
        <v>74</v>
      </c>
      <c r="K209" s="1" t="s">
        <v>75</v>
      </c>
      <c r="L209" s="1" t="s">
        <v>469</v>
      </c>
      <c r="M209" s="1" t="s">
        <v>470</v>
      </c>
      <c r="N209" s="8" t="s">
        <v>471</v>
      </c>
      <c r="O209" s="17" t="s">
        <v>472</v>
      </c>
      <c r="P209" s="1"/>
      <c r="Q209" s="1"/>
      <c r="R209" s="1"/>
      <c r="S209" s="1"/>
      <c r="T209" s="1"/>
      <c r="U209" s="1"/>
      <c r="V209" s="1"/>
      <c r="W209" s="1"/>
      <c r="X209" s="42"/>
      <c r="Y209" s="1"/>
      <c r="Z209" s="1"/>
      <c r="AA209" s="43">
        <v>0</v>
      </c>
      <c r="AB209" s="1"/>
      <c r="AC209" s="1"/>
      <c r="AD209" s="1"/>
      <c r="AE209" s="16" t="s">
        <v>644</v>
      </c>
      <c r="AF209" s="1" t="s">
        <v>90</v>
      </c>
      <c r="AG209" s="1" t="s">
        <v>186</v>
      </c>
    </row>
    <row r="210" spans="1:33" ht="51" x14ac:dyDescent="0.25">
      <c r="A210" s="8" t="s">
        <v>7</v>
      </c>
      <c r="B210" s="1" t="s">
        <v>658</v>
      </c>
      <c r="C210" s="15" t="s">
        <v>659</v>
      </c>
      <c r="D210" s="9" t="s">
        <v>70</v>
      </c>
      <c r="E210" s="2" t="s">
        <v>476</v>
      </c>
      <c r="F210" s="1" t="s">
        <v>311</v>
      </c>
      <c r="G210" s="1" t="s">
        <v>73</v>
      </c>
      <c r="H210" s="16">
        <v>160000000</v>
      </c>
      <c r="I210" s="16">
        <v>160000000</v>
      </c>
      <c r="J210" s="1" t="s">
        <v>74</v>
      </c>
      <c r="K210" s="1" t="s">
        <v>75</v>
      </c>
      <c r="L210" s="1" t="s">
        <v>469</v>
      </c>
      <c r="M210" s="1" t="s">
        <v>470</v>
      </c>
      <c r="N210" s="8" t="s">
        <v>471</v>
      </c>
      <c r="O210" s="17" t="s">
        <v>472</v>
      </c>
      <c r="P210" s="1"/>
      <c r="Q210" s="1"/>
      <c r="R210" s="1"/>
      <c r="S210" s="1"/>
      <c r="T210" s="1"/>
      <c r="U210" s="1"/>
      <c r="V210" s="1"/>
      <c r="W210" s="1"/>
      <c r="X210" s="42"/>
      <c r="Y210" s="1"/>
      <c r="Z210" s="1"/>
      <c r="AA210" s="43">
        <v>0</v>
      </c>
      <c r="AB210" s="1"/>
      <c r="AC210" s="1"/>
      <c r="AD210" s="1"/>
      <c r="AE210" s="16" t="s">
        <v>644</v>
      </c>
      <c r="AF210" s="1" t="s">
        <v>90</v>
      </c>
      <c r="AG210" s="1" t="s">
        <v>186</v>
      </c>
    </row>
    <row r="211" spans="1:33" ht="25.5" x14ac:dyDescent="0.25">
      <c r="A211" s="8" t="s">
        <v>7</v>
      </c>
      <c r="B211" s="1">
        <v>30171510</v>
      </c>
      <c r="C211" s="15" t="s">
        <v>660</v>
      </c>
      <c r="D211" s="9" t="s">
        <v>102</v>
      </c>
      <c r="E211" s="2" t="s">
        <v>71</v>
      </c>
      <c r="F211" s="1" t="s">
        <v>140</v>
      </c>
      <c r="G211" s="1" t="s">
        <v>73</v>
      </c>
      <c r="H211" s="16">
        <v>20000000</v>
      </c>
      <c r="I211" s="16">
        <v>20000000</v>
      </c>
      <c r="J211" s="1" t="s">
        <v>74</v>
      </c>
      <c r="K211" s="1" t="s">
        <v>75</v>
      </c>
      <c r="L211" s="1" t="s">
        <v>469</v>
      </c>
      <c r="M211" s="1" t="s">
        <v>470</v>
      </c>
      <c r="N211" s="8" t="s">
        <v>471</v>
      </c>
      <c r="O211" s="17" t="s">
        <v>472</v>
      </c>
      <c r="P211" s="1"/>
      <c r="Q211" s="1"/>
      <c r="R211" s="1"/>
      <c r="S211" s="1"/>
      <c r="T211" s="1"/>
      <c r="U211" s="1"/>
      <c r="V211" s="1"/>
      <c r="W211" s="1"/>
      <c r="X211" s="42"/>
      <c r="Y211" s="1"/>
      <c r="Z211" s="1"/>
      <c r="AA211" s="43">
        <v>0</v>
      </c>
      <c r="AB211" s="1"/>
      <c r="AC211" s="1"/>
      <c r="AD211" s="1"/>
      <c r="AE211" s="16" t="s">
        <v>644</v>
      </c>
      <c r="AF211" s="1" t="s">
        <v>90</v>
      </c>
      <c r="AG211" s="1" t="s">
        <v>186</v>
      </c>
    </row>
    <row r="212" spans="1:33" ht="25.5" x14ac:dyDescent="0.25">
      <c r="A212" s="8" t="s">
        <v>7</v>
      </c>
      <c r="B212" s="1">
        <v>73152108</v>
      </c>
      <c r="C212" s="15" t="s">
        <v>661</v>
      </c>
      <c r="D212" s="9" t="s">
        <v>102</v>
      </c>
      <c r="E212" s="2" t="s">
        <v>71</v>
      </c>
      <c r="F212" s="1" t="s">
        <v>140</v>
      </c>
      <c r="G212" s="1" t="s">
        <v>73</v>
      </c>
      <c r="H212" s="16">
        <v>20000000</v>
      </c>
      <c r="I212" s="16">
        <v>20000000</v>
      </c>
      <c r="J212" s="1" t="s">
        <v>74</v>
      </c>
      <c r="K212" s="1" t="s">
        <v>75</v>
      </c>
      <c r="L212" s="1" t="s">
        <v>469</v>
      </c>
      <c r="M212" s="1" t="s">
        <v>470</v>
      </c>
      <c r="N212" s="8" t="s">
        <v>471</v>
      </c>
      <c r="O212" s="17" t="s">
        <v>472</v>
      </c>
      <c r="P212" s="1"/>
      <c r="Q212" s="1"/>
      <c r="R212" s="1"/>
      <c r="S212" s="1"/>
      <c r="T212" s="1"/>
      <c r="U212" s="1"/>
      <c r="V212" s="1"/>
      <c r="W212" s="1"/>
      <c r="X212" s="42"/>
      <c r="Y212" s="1"/>
      <c r="Z212" s="1"/>
      <c r="AA212" s="43">
        <v>0</v>
      </c>
      <c r="AB212" s="1"/>
      <c r="AC212" s="1"/>
      <c r="AD212" s="1"/>
      <c r="AE212" s="16" t="s">
        <v>644</v>
      </c>
      <c r="AF212" s="1" t="s">
        <v>90</v>
      </c>
      <c r="AG212" s="1" t="s">
        <v>186</v>
      </c>
    </row>
    <row r="213" spans="1:33" ht="25.5" x14ac:dyDescent="0.25">
      <c r="A213" s="8" t="s">
        <v>7</v>
      </c>
      <c r="B213" s="1">
        <v>81101701</v>
      </c>
      <c r="C213" s="15" t="s">
        <v>662</v>
      </c>
      <c r="D213" s="9" t="s">
        <v>122</v>
      </c>
      <c r="E213" s="2" t="s">
        <v>505</v>
      </c>
      <c r="F213" s="1" t="s">
        <v>140</v>
      </c>
      <c r="G213" s="1" t="s">
        <v>73</v>
      </c>
      <c r="H213" s="16">
        <v>45000000</v>
      </c>
      <c r="I213" s="16">
        <v>45000000</v>
      </c>
      <c r="J213" s="1" t="s">
        <v>74</v>
      </c>
      <c r="K213" s="1" t="s">
        <v>75</v>
      </c>
      <c r="L213" s="1" t="s">
        <v>469</v>
      </c>
      <c r="M213" s="1" t="s">
        <v>470</v>
      </c>
      <c r="N213" s="8" t="s">
        <v>471</v>
      </c>
      <c r="O213" s="17" t="s">
        <v>472</v>
      </c>
      <c r="P213" s="1"/>
      <c r="Q213" s="1"/>
      <c r="R213" s="1"/>
      <c r="S213" s="1"/>
      <c r="T213" s="1"/>
      <c r="U213" s="1"/>
      <c r="V213" s="1"/>
      <c r="W213" s="1"/>
      <c r="X213" s="42"/>
      <c r="Y213" s="1"/>
      <c r="Z213" s="1"/>
      <c r="AA213" s="43">
        <v>0</v>
      </c>
      <c r="AB213" s="1"/>
      <c r="AC213" s="1"/>
      <c r="AD213" s="1"/>
      <c r="AE213" s="16" t="s">
        <v>644</v>
      </c>
      <c r="AF213" s="1" t="s">
        <v>90</v>
      </c>
      <c r="AG213" s="1" t="s">
        <v>186</v>
      </c>
    </row>
    <row r="214" spans="1:33" ht="25.5" x14ac:dyDescent="0.25">
      <c r="A214" s="8" t="s">
        <v>7</v>
      </c>
      <c r="B214" s="1">
        <v>50161814</v>
      </c>
      <c r="C214" s="23" t="s">
        <v>663</v>
      </c>
      <c r="D214" s="9" t="s">
        <v>102</v>
      </c>
      <c r="E214" s="2" t="s">
        <v>487</v>
      </c>
      <c r="F214" s="1" t="s">
        <v>311</v>
      </c>
      <c r="G214" s="1" t="s">
        <v>73</v>
      </c>
      <c r="H214" s="16">
        <f>100167893.623593+395957791.265027</f>
        <v>496125684.88862002</v>
      </c>
      <c r="I214" s="16">
        <f>100167893.623593+395957791.265027</f>
        <v>496125684.88862002</v>
      </c>
      <c r="J214" s="1" t="s">
        <v>74</v>
      </c>
      <c r="K214" s="1" t="s">
        <v>75</v>
      </c>
      <c r="L214" s="1" t="s">
        <v>469</v>
      </c>
      <c r="M214" s="1" t="s">
        <v>470</v>
      </c>
      <c r="N214" s="8" t="s">
        <v>471</v>
      </c>
      <c r="O214" s="17" t="s">
        <v>472</v>
      </c>
      <c r="P214" s="1"/>
      <c r="Q214" s="1"/>
      <c r="R214" s="1"/>
      <c r="S214" s="1"/>
      <c r="T214" s="1"/>
      <c r="U214" s="1"/>
      <c r="V214" s="1"/>
      <c r="W214" s="1"/>
      <c r="X214" s="42"/>
      <c r="Y214" s="1"/>
      <c r="Z214" s="1"/>
      <c r="AA214" s="43">
        <v>0</v>
      </c>
      <c r="AB214" s="1"/>
      <c r="AC214" s="1"/>
      <c r="AD214" s="1"/>
      <c r="AE214" s="16" t="s">
        <v>664</v>
      </c>
      <c r="AF214" s="1" t="s">
        <v>90</v>
      </c>
      <c r="AG214" s="1" t="s">
        <v>186</v>
      </c>
    </row>
    <row r="215" spans="1:33" ht="25.5" x14ac:dyDescent="0.25">
      <c r="A215" s="8" t="s">
        <v>7</v>
      </c>
      <c r="B215" s="1">
        <v>50161814</v>
      </c>
      <c r="C215" s="23" t="s">
        <v>665</v>
      </c>
      <c r="D215" s="9" t="s">
        <v>151</v>
      </c>
      <c r="E215" s="2" t="s">
        <v>468</v>
      </c>
      <c r="F215" s="1" t="s">
        <v>311</v>
      </c>
      <c r="G215" s="1" t="s">
        <v>73</v>
      </c>
      <c r="H215" s="16">
        <v>275564559.82594395</v>
      </c>
      <c r="I215" s="16">
        <v>275564559.82594395</v>
      </c>
      <c r="J215" s="1" t="s">
        <v>74</v>
      </c>
      <c r="K215" s="1" t="s">
        <v>75</v>
      </c>
      <c r="L215" s="1" t="s">
        <v>469</v>
      </c>
      <c r="M215" s="1" t="s">
        <v>470</v>
      </c>
      <c r="N215" s="8" t="s">
        <v>471</v>
      </c>
      <c r="O215" s="17" t="s">
        <v>472</v>
      </c>
      <c r="P215" s="1"/>
      <c r="Q215" s="1"/>
      <c r="R215" s="1"/>
      <c r="S215" s="1"/>
      <c r="T215" s="1"/>
      <c r="U215" s="1"/>
      <c r="V215" s="1"/>
      <c r="W215" s="1"/>
      <c r="X215" s="42"/>
      <c r="Y215" s="1"/>
      <c r="Z215" s="1"/>
      <c r="AA215" s="43">
        <v>0</v>
      </c>
      <c r="AB215" s="1"/>
      <c r="AC215" s="1"/>
      <c r="AD215" s="1"/>
      <c r="AE215" s="16" t="s">
        <v>664</v>
      </c>
      <c r="AF215" s="1" t="s">
        <v>90</v>
      </c>
      <c r="AG215" s="1" t="s">
        <v>186</v>
      </c>
    </row>
    <row r="216" spans="1:33" ht="25.5" x14ac:dyDescent="0.25">
      <c r="A216" s="8" t="s">
        <v>7</v>
      </c>
      <c r="B216" s="1">
        <v>73131903</v>
      </c>
      <c r="C216" s="23" t="s">
        <v>666</v>
      </c>
      <c r="D216" s="9" t="s">
        <v>70</v>
      </c>
      <c r="E216" s="2" t="s">
        <v>487</v>
      </c>
      <c r="F216" s="1" t="s">
        <v>140</v>
      </c>
      <c r="G216" s="1" t="s">
        <v>73</v>
      </c>
      <c r="H216" s="16">
        <v>27887970.094917499</v>
      </c>
      <c r="I216" s="16">
        <v>27887970.094917499</v>
      </c>
      <c r="J216" s="1" t="s">
        <v>74</v>
      </c>
      <c r="K216" s="1" t="s">
        <v>75</v>
      </c>
      <c r="L216" s="1" t="s">
        <v>469</v>
      </c>
      <c r="M216" s="1" t="s">
        <v>470</v>
      </c>
      <c r="N216" s="8" t="s">
        <v>471</v>
      </c>
      <c r="O216" s="17" t="s">
        <v>472</v>
      </c>
      <c r="P216" s="1"/>
      <c r="Q216" s="1"/>
      <c r="R216" s="1"/>
      <c r="S216" s="1"/>
      <c r="T216" s="1"/>
      <c r="U216" s="1"/>
      <c r="V216" s="1"/>
      <c r="W216" s="1"/>
      <c r="X216" s="42"/>
      <c r="Y216" s="1"/>
      <c r="Z216" s="1"/>
      <c r="AA216" s="43">
        <v>0</v>
      </c>
      <c r="AB216" s="1"/>
      <c r="AC216" s="1"/>
      <c r="AD216" s="1"/>
      <c r="AE216" s="16" t="s">
        <v>664</v>
      </c>
      <c r="AF216" s="1" t="s">
        <v>90</v>
      </c>
      <c r="AG216" s="1" t="s">
        <v>186</v>
      </c>
    </row>
    <row r="217" spans="1:33" ht="25.5" x14ac:dyDescent="0.25">
      <c r="A217" s="8" t="s">
        <v>7</v>
      </c>
      <c r="B217" s="1">
        <v>50202200</v>
      </c>
      <c r="C217" s="24" t="s">
        <v>667</v>
      </c>
      <c r="D217" s="9" t="s">
        <v>102</v>
      </c>
      <c r="E217" s="2" t="s">
        <v>468</v>
      </c>
      <c r="F217" s="1" t="s">
        <v>521</v>
      </c>
      <c r="G217" s="1" t="s">
        <v>73</v>
      </c>
      <c r="H217" s="16">
        <v>629442827.03144598</v>
      </c>
      <c r="I217" s="16">
        <v>629442827.03144598</v>
      </c>
      <c r="J217" s="1" t="s">
        <v>74</v>
      </c>
      <c r="K217" s="1" t="s">
        <v>75</v>
      </c>
      <c r="L217" s="1" t="s">
        <v>469</v>
      </c>
      <c r="M217" s="1" t="s">
        <v>470</v>
      </c>
      <c r="N217" s="8" t="s">
        <v>471</v>
      </c>
      <c r="O217" s="17" t="s">
        <v>472</v>
      </c>
      <c r="P217" s="1"/>
      <c r="Q217" s="1"/>
      <c r="R217" s="1"/>
      <c r="S217" s="1"/>
      <c r="T217" s="1"/>
      <c r="U217" s="1"/>
      <c r="V217" s="1"/>
      <c r="W217" s="1"/>
      <c r="X217" s="42"/>
      <c r="Y217" s="1"/>
      <c r="Z217" s="1"/>
      <c r="AA217" s="43">
        <v>0</v>
      </c>
      <c r="AB217" s="1"/>
      <c r="AC217" s="1"/>
      <c r="AD217" s="1"/>
      <c r="AE217" s="16" t="s">
        <v>664</v>
      </c>
      <c r="AF217" s="1" t="s">
        <v>90</v>
      </c>
      <c r="AG217" s="1" t="s">
        <v>186</v>
      </c>
    </row>
    <row r="218" spans="1:33" ht="25.5" x14ac:dyDescent="0.25">
      <c r="A218" s="8" t="s">
        <v>7</v>
      </c>
      <c r="B218" s="1">
        <v>50221300</v>
      </c>
      <c r="C218" s="24" t="s">
        <v>668</v>
      </c>
      <c r="D218" s="9" t="s">
        <v>102</v>
      </c>
      <c r="E218" s="2" t="s">
        <v>468</v>
      </c>
      <c r="F218" s="1" t="s">
        <v>140</v>
      </c>
      <c r="G218" s="1" t="s">
        <v>73</v>
      </c>
      <c r="H218" s="16">
        <v>5314818.8944307305</v>
      </c>
      <c r="I218" s="16">
        <v>5314818.8944307305</v>
      </c>
      <c r="J218" s="1" t="s">
        <v>74</v>
      </c>
      <c r="K218" s="1" t="s">
        <v>75</v>
      </c>
      <c r="L218" s="1" t="s">
        <v>469</v>
      </c>
      <c r="M218" s="1" t="s">
        <v>470</v>
      </c>
      <c r="N218" s="8" t="s">
        <v>471</v>
      </c>
      <c r="O218" s="17" t="s">
        <v>472</v>
      </c>
      <c r="P218" s="1"/>
      <c r="Q218" s="1"/>
      <c r="R218" s="1"/>
      <c r="S218" s="1"/>
      <c r="T218" s="1"/>
      <c r="U218" s="1"/>
      <c r="V218" s="1"/>
      <c r="W218" s="1"/>
      <c r="X218" s="42"/>
      <c r="Y218" s="1"/>
      <c r="Z218" s="1"/>
      <c r="AA218" s="43">
        <v>0</v>
      </c>
      <c r="AB218" s="1"/>
      <c r="AC218" s="1"/>
      <c r="AD218" s="1"/>
      <c r="AE218" s="16" t="s">
        <v>664</v>
      </c>
      <c r="AF218" s="1" t="s">
        <v>90</v>
      </c>
      <c r="AG218" s="1" t="s">
        <v>186</v>
      </c>
    </row>
    <row r="219" spans="1:33" ht="25.5" x14ac:dyDescent="0.25">
      <c r="A219" s="8" t="s">
        <v>7</v>
      </c>
      <c r="B219" s="1">
        <v>12164502</v>
      </c>
      <c r="C219" s="24" t="s">
        <v>669</v>
      </c>
      <c r="D219" s="9" t="s">
        <v>96</v>
      </c>
      <c r="E219" s="2" t="s">
        <v>570</v>
      </c>
      <c r="F219" s="1" t="s">
        <v>521</v>
      </c>
      <c r="G219" s="1" t="s">
        <v>73</v>
      </c>
      <c r="H219" s="16">
        <v>6907983.6021652687</v>
      </c>
      <c r="I219" s="16">
        <v>6907983.6021652687</v>
      </c>
      <c r="J219" s="1" t="s">
        <v>74</v>
      </c>
      <c r="K219" s="1" t="s">
        <v>75</v>
      </c>
      <c r="L219" s="1" t="s">
        <v>469</v>
      </c>
      <c r="M219" s="1" t="s">
        <v>470</v>
      </c>
      <c r="N219" s="8" t="s">
        <v>471</v>
      </c>
      <c r="O219" s="17" t="s">
        <v>472</v>
      </c>
      <c r="P219" s="1"/>
      <c r="Q219" s="1"/>
      <c r="R219" s="1"/>
      <c r="S219" s="1"/>
      <c r="T219" s="1"/>
      <c r="U219" s="1"/>
      <c r="V219" s="1"/>
      <c r="W219" s="1"/>
      <c r="X219" s="42"/>
      <c r="Y219" s="1"/>
      <c r="Z219" s="1"/>
      <c r="AA219" s="43">
        <v>0</v>
      </c>
      <c r="AB219" s="1"/>
      <c r="AC219" s="1"/>
      <c r="AD219" s="1"/>
      <c r="AE219" s="16" t="s">
        <v>664</v>
      </c>
      <c r="AF219" s="1" t="s">
        <v>90</v>
      </c>
      <c r="AG219" s="1" t="s">
        <v>186</v>
      </c>
    </row>
    <row r="220" spans="1:33" ht="25.5" x14ac:dyDescent="0.25">
      <c r="A220" s="8" t="s">
        <v>7</v>
      </c>
      <c r="B220" s="1">
        <v>12164502</v>
      </c>
      <c r="C220" s="24" t="s">
        <v>670</v>
      </c>
      <c r="D220" s="9" t="s">
        <v>96</v>
      </c>
      <c r="E220" s="2" t="s">
        <v>570</v>
      </c>
      <c r="F220" s="1" t="s">
        <v>521</v>
      </c>
      <c r="G220" s="1" t="s">
        <v>73</v>
      </c>
      <c r="H220" s="16">
        <v>9139656.0197957326</v>
      </c>
      <c r="I220" s="16">
        <v>9139656.0197957326</v>
      </c>
      <c r="J220" s="1" t="s">
        <v>74</v>
      </c>
      <c r="K220" s="1" t="s">
        <v>75</v>
      </c>
      <c r="L220" s="1" t="s">
        <v>469</v>
      </c>
      <c r="M220" s="1" t="s">
        <v>470</v>
      </c>
      <c r="N220" s="8" t="s">
        <v>471</v>
      </c>
      <c r="O220" s="17" t="s">
        <v>472</v>
      </c>
      <c r="P220" s="1"/>
      <c r="Q220" s="1"/>
      <c r="R220" s="1"/>
      <c r="S220" s="1"/>
      <c r="T220" s="1"/>
      <c r="U220" s="1"/>
      <c r="V220" s="1"/>
      <c r="W220" s="1"/>
      <c r="X220" s="42"/>
      <c r="Y220" s="1"/>
      <c r="Z220" s="1"/>
      <c r="AA220" s="43">
        <v>0</v>
      </c>
      <c r="AB220" s="1"/>
      <c r="AC220" s="1"/>
      <c r="AD220" s="1"/>
      <c r="AE220" s="16" t="s">
        <v>664</v>
      </c>
      <c r="AF220" s="1" t="s">
        <v>90</v>
      </c>
      <c r="AG220" s="1" t="s">
        <v>186</v>
      </c>
    </row>
    <row r="221" spans="1:33" ht="25.5" x14ac:dyDescent="0.25">
      <c r="A221" s="8" t="s">
        <v>7</v>
      </c>
      <c r="B221" s="1">
        <v>70151602</v>
      </c>
      <c r="C221" s="24" t="s">
        <v>671</v>
      </c>
      <c r="D221" s="9" t="s">
        <v>102</v>
      </c>
      <c r="E221" s="2" t="s">
        <v>487</v>
      </c>
      <c r="F221" s="1" t="s">
        <v>521</v>
      </c>
      <c r="G221" s="1" t="s">
        <v>73</v>
      </c>
      <c r="H221" s="16">
        <f>56683867.6656+60189512.3424+18624112.0632</f>
        <v>135497492.07120001</v>
      </c>
      <c r="I221" s="16">
        <f>56683867.6656+60189512.3424+18624112.0632</f>
        <v>135497492.07120001</v>
      </c>
      <c r="J221" s="1" t="s">
        <v>74</v>
      </c>
      <c r="K221" s="1" t="s">
        <v>75</v>
      </c>
      <c r="L221" s="1" t="s">
        <v>469</v>
      </c>
      <c r="M221" s="1" t="s">
        <v>470</v>
      </c>
      <c r="N221" s="8" t="s">
        <v>471</v>
      </c>
      <c r="O221" s="17" t="s">
        <v>472</v>
      </c>
      <c r="P221" s="1"/>
      <c r="Q221" s="1"/>
      <c r="R221" s="1"/>
      <c r="S221" s="1"/>
      <c r="T221" s="1"/>
      <c r="U221" s="1"/>
      <c r="V221" s="1">
        <v>6376</v>
      </c>
      <c r="W221" s="1">
        <v>16286</v>
      </c>
      <c r="X221" s="42"/>
      <c r="Y221" s="1"/>
      <c r="Z221" s="1"/>
      <c r="AA221" s="44">
        <v>0.33</v>
      </c>
      <c r="AB221" s="1"/>
      <c r="AC221" s="1"/>
      <c r="AD221" s="1"/>
      <c r="AE221" s="16" t="s">
        <v>664</v>
      </c>
      <c r="AF221" s="1" t="s">
        <v>90</v>
      </c>
      <c r="AG221" s="1" t="s">
        <v>186</v>
      </c>
    </row>
    <row r="222" spans="1:33" ht="25.5" x14ac:dyDescent="0.25">
      <c r="A222" s="8" t="s">
        <v>7</v>
      </c>
      <c r="B222" s="1">
        <v>40161804</v>
      </c>
      <c r="C222" s="25" t="s">
        <v>672</v>
      </c>
      <c r="D222" s="9" t="s">
        <v>70</v>
      </c>
      <c r="E222" s="2" t="s">
        <v>476</v>
      </c>
      <c r="F222" s="1" t="s">
        <v>311</v>
      </c>
      <c r="G222" s="1" t="s">
        <v>73</v>
      </c>
      <c r="H222" s="16">
        <f>16961527.6802022+65152237.0530716</f>
        <v>82113764.733273804</v>
      </c>
      <c r="I222" s="16">
        <f>16961527.6802022+65152237.0530716</f>
        <v>82113764.733273804</v>
      </c>
      <c r="J222" s="1" t="s">
        <v>74</v>
      </c>
      <c r="K222" s="1" t="s">
        <v>75</v>
      </c>
      <c r="L222" s="1" t="s">
        <v>469</v>
      </c>
      <c r="M222" s="1" t="s">
        <v>470</v>
      </c>
      <c r="N222" s="8" t="s">
        <v>471</v>
      </c>
      <c r="O222" s="17" t="s">
        <v>472</v>
      </c>
      <c r="P222" s="1"/>
      <c r="Q222" s="1"/>
      <c r="R222" s="1"/>
      <c r="S222" s="1"/>
      <c r="T222" s="1"/>
      <c r="U222" s="1"/>
      <c r="V222" s="1"/>
      <c r="W222" s="1"/>
      <c r="X222" s="42"/>
      <c r="Y222" s="1"/>
      <c r="Z222" s="1"/>
      <c r="AA222" s="43">
        <v>0</v>
      </c>
      <c r="AB222" s="1"/>
      <c r="AC222" s="1"/>
      <c r="AD222" s="1"/>
      <c r="AE222" s="16" t="s">
        <v>664</v>
      </c>
      <c r="AF222" s="1" t="s">
        <v>90</v>
      </c>
      <c r="AG222" s="1" t="s">
        <v>186</v>
      </c>
    </row>
    <row r="223" spans="1:33" ht="25.5" x14ac:dyDescent="0.25">
      <c r="A223" s="8" t="s">
        <v>7</v>
      </c>
      <c r="B223" s="1">
        <v>39101616</v>
      </c>
      <c r="C223" s="22" t="s">
        <v>673</v>
      </c>
      <c r="D223" s="9" t="s">
        <v>96</v>
      </c>
      <c r="E223" s="2" t="s">
        <v>71</v>
      </c>
      <c r="F223" s="1" t="s">
        <v>311</v>
      </c>
      <c r="G223" s="1" t="s">
        <v>73</v>
      </c>
      <c r="H223" s="16">
        <v>80000000</v>
      </c>
      <c r="I223" s="16">
        <v>80000000</v>
      </c>
      <c r="J223" s="1" t="s">
        <v>74</v>
      </c>
      <c r="K223" s="1" t="s">
        <v>75</v>
      </c>
      <c r="L223" s="1" t="s">
        <v>469</v>
      </c>
      <c r="M223" s="1" t="s">
        <v>470</v>
      </c>
      <c r="N223" s="8" t="s">
        <v>471</v>
      </c>
      <c r="O223" s="17" t="s">
        <v>472</v>
      </c>
      <c r="P223" s="1"/>
      <c r="Q223" s="1"/>
      <c r="R223" s="1"/>
      <c r="S223" s="1"/>
      <c r="T223" s="1"/>
      <c r="U223" s="1"/>
      <c r="V223" s="1"/>
      <c r="W223" s="1"/>
      <c r="X223" s="42"/>
      <c r="Y223" s="1"/>
      <c r="Z223" s="1"/>
      <c r="AA223" s="43">
        <v>0</v>
      </c>
      <c r="AB223" s="1"/>
      <c r="AC223" s="1"/>
      <c r="AD223" s="1"/>
      <c r="AE223" s="16" t="s">
        <v>664</v>
      </c>
      <c r="AF223" s="1" t="s">
        <v>90</v>
      </c>
      <c r="AG223" s="1" t="s">
        <v>186</v>
      </c>
    </row>
    <row r="224" spans="1:33" ht="25.5" x14ac:dyDescent="0.25">
      <c r="A224" s="8" t="s">
        <v>7</v>
      </c>
      <c r="B224" s="1" t="s">
        <v>674</v>
      </c>
      <c r="C224" s="15" t="s">
        <v>675</v>
      </c>
      <c r="D224" s="9" t="s">
        <v>102</v>
      </c>
      <c r="E224" s="2" t="s">
        <v>487</v>
      </c>
      <c r="F224" s="1" t="s">
        <v>521</v>
      </c>
      <c r="G224" s="1" t="s">
        <v>73</v>
      </c>
      <c r="H224" s="16">
        <v>1440000000</v>
      </c>
      <c r="I224" s="16">
        <v>1440000000</v>
      </c>
      <c r="J224" s="1" t="s">
        <v>74</v>
      </c>
      <c r="K224" s="1" t="s">
        <v>75</v>
      </c>
      <c r="L224" s="1" t="s">
        <v>469</v>
      </c>
      <c r="M224" s="1" t="s">
        <v>470</v>
      </c>
      <c r="N224" s="8" t="s">
        <v>471</v>
      </c>
      <c r="O224" s="17" t="s">
        <v>472</v>
      </c>
      <c r="P224" s="1"/>
      <c r="Q224" s="1"/>
      <c r="R224" s="1"/>
      <c r="S224" s="1"/>
      <c r="T224" s="1"/>
      <c r="U224" s="1"/>
      <c r="V224" s="1"/>
      <c r="W224" s="1"/>
      <c r="X224" s="42"/>
      <c r="Y224" s="1"/>
      <c r="Z224" s="1"/>
      <c r="AA224" s="43">
        <v>0</v>
      </c>
      <c r="AB224" s="1"/>
      <c r="AC224" s="1"/>
      <c r="AD224" s="1"/>
      <c r="AE224" s="16" t="s">
        <v>676</v>
      </c>
      <c r="AF224" s="1" t="s">
        <v>90</v>
      </c>
      <c r="AG224" s="1" t="s">
        <v>186</v>
      </c>
    </row>
    <row r="225" spans="1:33" ht="25.5" x14ac:dyDescent="0.25">
      <c r="A225" s="8" t="s">
        <v>7</v>
      </c>
      <c r="B225" s="1" t="s">
        <v>677</v>
      </c>
      <c r="C225" s="15" t="s">
        <v>678</v>
      </c>
      <c r="D225" s="9" t="s">
        <v>151</v>
      </c>
      <c r="E225" s="2" t="s">
        <v>468</v>
      </c>
      <c r="F225" s="1" t="s">
        <v>140</v>
      </c>
      <c r="G225" s="1" t="s">
        <v>73</v>
      </c>
      <c r="H225" s="16">
        <v>65000000</v>
      </c>
      <c r="I225" s="16">
        <v>65000000</v>
      </c>
      <c r="J225" s="1" t="s">
        <v>74</v>
      </c>
      <c r="K225" s="1" t="s">
        <v>75</v>
      </c>
      <c r="L225" s="1" t="s">
        <v>469</v>
      </c>
      <c r="M225" s="1" t="s">
        <v>470</v>
      </c>
      <c r="N225" s="8" t="s">
        <v>471</v>
      </c>
      <c r="O225" s="17" t="s">
        <v>472</v>
      </c>
      <c r="P225" s="1"/>
      <c r="Q225" s="1"/>
      <c r="R225" s="1"/>
      <c r="S225" s="1"/>
      <c r="T225" s="1"/>
      <c r="U225" s="1"/>
      <c r="V225" s="1"/>
      <c r="W225" s="1"/>
      <c r="X225" s="42"/>
      <c r="Y225" s="1"/>
      <c r="Z225" s="1"/>
      <c r="AA225" s="43">
        <v>0</v>
      </c>
      <c r="AB225" s="1"/>
      <c r="AC225" s="1"/>
      <c r="AD225" s="1"/>
      <c r="AE225" s="16" t="s">
        <v>676</v>
      </c>
      <c r="AF225" s="1" t="s">
        <v>90</v>
      </c>
      <c r="AG225" s="1" t="s">
        <v>186</v>
      </c>
    </row>
    <row r="226" spans="1:33" ht="25.5" x14ac:dyDescent="0.25">
      <c r="A226" s="8" t="s">
        <v>7</v>
      </c>
      <c r="B226" s="1">
        <v>15121520</v>
      </c>
      <c r="C226" s="15" t="s">
        <v>679</v>
      </c>
      <c r="D226" s="9" t="s">
        <v>102</v>
      </c>
      <c r="E226" s="2" t="s">
        <v>487</v>
      </c>
      <c r="F226" s="1" t="s">
        <v>140</v>
      </c>
      <c r="G226" s="1" t="s">
        <v>73</v>
      </c>
      <c r="H226" s="16">
        <v>15000000</v>
      </c>
      <c r="I226" s="16">
        <v>15000000</v>
      </c>
      <c r="J226" s="1" t="s">
        <v>74</v>
      </c>
      <c r="K226" s="1" t="s">
        <v>75</v>
      </c>
      <c r="L226" s="1" t="s">
        <v>469</v>
      </c>
      <c r="M226" s="1" t="s">
        <v>470</v>
      </c>
      <c r="N226" s="8" t="s">
        <v>471</v>
      </c>
      <c r="O226" s="17" t="s">
        <v>472</v>
      </c>
      <c r="P226" s="1"/>
      <c r="Q226" s="1"/>
      <c r="R226" s="1"/>
      <c r="S226" s="1"/>
      <c r="T226" s="1"/>
      <c r="U226" s="1"/>
      <c r="V226" s="1"/>
      <c r="W226" s="1"/>
      <c r="X226" s="42"/>
      <c r="Y226" s="1"/>
      <c r="Z226" s="1"/>
      <c r="AA226" s="43">
        <v>0</v>
      </c>
      <c r="AB226" s="1"/>
      <c r="AC226" s="1"/>
      <c r="AD226" s="1"/>
      <c r="AE226" s="16" t="s">
        <v>676</v>
      </c>
      <c r="AF226" s="1" t="s">
        <v>90</v>
      </c>
      <c r="AG226" s="1" t="s">
        <v>186</v>
      </c>
    </row>
    <row r="227" spans="1:33" ht="25.5" x14ac:dyDescent="0.25">
      <c r="A227" s="8" t="s">
        <v>7</v>
      </c>
      <c r="B227" s="1">
        <v>15121517</v>
      </c>
      <c r="C227" s="15" t="s">
        <v>680</v>
      </c>
      <c r="D227" s="9" t="s">
        <v>70</v>
      </c>
      <c r="E227" s="2" t="s">
        <v>476</v>
      </c>
      <c r="F227" s="1" t="s">
        <v>140</v>
      </c>
      <c r="G227" s="1" t="s">
        <v>73</v>
      </c>
      <c r="H227" s="16">
        <v>25000000</v>
      </c>
      <c r="I227" s="16">
        <v>25000000</v>
      </c>
      <c r="J227" s="1" t="s">
        <v>74</v>
      </c>
      <c r="K227" s="1" t="s">
        <v>75</v>
      </c>
      <c r="L227" s="1" t="s">
        <v>469</v>
      </c>
      <c r="M227" s="1" t="s">
        <v>470</v>
      </c>
      <c r="N227" s="8" t="s">
        <v>471</v>
      </c>
      <c r="O227" s="17" t="s">
        <v>472</v>
      </c>
      <c r="P227" s="1"/>
      <c r="Q227" s="1"/>
      <c r="R227" s="1"/>
      <c r="S227" s="1"/>
      <c r="T227" s="1"/>
      <c r="U227" s="1"/>
      <c r="V227" s="1"/>
      <c r="W227" s="1"/>
      <c r="X227" s="42"/>
      <c r="Y227" s="1"/>
      <c r="Z227" s="1"/>
      <c r="AA227" s="43">
        <v>0</v>
      </c>
      <c r="AB227" s="1"/>
      <c r="AC227" s="1"/>
      <c r="AD227" s="1"/>
      <c r="AE227" s="16" t="s">
        <v>676</v>
      </c>
      <c r="AF227" s="1" t="s">
        <v>90</v>
      </c>
      <c r="AG227" s="1" t="s">
        <v>186</v>
      </c>
    </row>
    <row r="228" spans="1:33" ht="25.5" x14ac:dyDescent="0.25">
      <c r="A228" s="8" t="s">
        <v>7</v>
      </c>
      <c r="B228" s="1">
        <v>40161804</v>
      </c>
      <c r="C228" s="15" t="s">
        <v>681</v>
      </c>
      <c r="D228" s="9" t="s">
        <v>147</v>
      </c>
      <c r="E228" s="2" t="s">
        <v>476</v>
      </c>
      <c r="F228" s="1" t="s">
        <v>140</v>
      </c>
      <c r="G228" s="1" t="s">
        <v>73</v>
      </c>
      <c r="H228" s="16">
        <v>25000000</v>
      </c>
      <c r="I228" s="16">
        <v>25000000</v>
      </c>
      <c r="J228" s="1" t="s">
        <v>74</v>
      </c>
      <c r="K228" s="1" t="s">
        <v>75</v>
      </c>
      <c r="L228" s="1" t="s">
        <v>469</v>
      </c>
      <c r="M228" s="1" t="s">
        <v>470</v>
      </c>
      <c r="N228" s="8" t="s">
        <v>471</v>
      </c>
      <c r="O228" s="17" t="s">
        <v>472</v>
      </c>
      <c r="P228" s="1"/>
      <c r="Q228" s="1"/>
      <c r="R228" s="1"/>
      <c r="S228" s="1"/>
      <c r="T228" s="1"/>
      <c r="U228" s="1"/>
      <c r="V228" s="1"/>
      <c r="W228" s="1"/>
      <c r="X228" s="42"/>
      <c r="Y228" s="1"/>
      <c r="Z228" s="1"/>
      <c r="AA228" s="43">
        <v>0</v>
      </c>
      <c r="AB228" s="1"/>
      <c r="AC228" s="1"/>
      <c r="AD228" s="1"/>
      <c r="AE228" s="16" t="s">
        <v>676</v>
      </c>
      <c r="AF228" s="1" t="s">
        <v>90</v>
      </c>
      <c r="AG228" s="1" t="s">
        <v>186</v>
      </c>
    </row>
    <row r="229" spans="1:33" ht="25.5" x14ac:dyDescent="0.25">
      <c r="A229" s="8" t="s">
        <v>7</v>
      </c>
      <c r="B229" s="1">
        <v>24111800</v>
      </c>
      <c r="C229" s="15" t="s">
        <v>682</v>
      </c>
      <c r="D229" s="9" t="s">
        <v>138</v>
      </c>
      <c r="E229" s="2" t="s">
        <v>517</v>
      </c>
      <c r="F229" s="1" t="s">
        <v>161</v>
      </c>
      <c r="G229" s="1" t="s">
        <v>73</v>
      </c>
      <c r="H229" s="16">
        <v>240000000</v>
      </c>
      <c r="I229" s="16">
        <v>240000000</v>
      </c>
      <c r="J229" s="1" t="s">
        <v>74</v>
      </c>
      <c r="K229" s="1" t="s">
        <v>75</v>
      </c>
      <c r="L229" s="1" t="s">
        <v>469</v>
      </c>
      <c r="M229" s="1" t="s">
        <v>470</v>
      </c>
      <c r="N229" s="8" t="s">
        <v>471</v>
      </c>
      <c r="O229" s="17" t="s">
        <v>472</v>
      </c>
      <c r="P229" s="1"/>
      <c r="Q229" s="1"/>
      <c r="R229" s="1"/>
      <c r="S229" s="1"/>
      <c r="T229" s="1"/>
      <c r="U229" s="1"/>
      <c r="V229" s="1"/>
      <c r="W229" s="1"/>
      <c r="X229" s="42"/>
      <c r="Y229" s="1"/>
      <c r="Z229" s="1"/>
      <c r="AA229" s="43">
        <v>0</v>
      </c>
      <c r="AB229" s="1"/>
      <c r="AC229" s="1"/>
      <c r="AD229" s="1"/>
      <c r="AE229" s="16" t="s">
        <v>676</v>
      </c>
      <c r="AF229" s="1" t="s">
        <v>90</v>
      </c>
      <c r="AG229" s="1" t="s">
        <v>186</v>
      </c>
    </row>
    <row r="230" spans="1:33" ht="25.5" x14ac:dyDescent="0.25">
      <c r="A230" s="8" t="s">
        <v>7</v>
      </c>
      <c r="B230" s="1">
        <v>15111507</v>
      </c>
      <c r="C230" s="19" t="s">
        <v>683</v>
      </c>
      <c r="D230" s="9" t="s">
        <v>151</v>
      </c>
      <c r="E230" s="2" t="s">
        <v>71</v>
      </c>
      <c r="F230" s="1" t="s">
        <v>140</v>
      </c>
      <c r="G230" s="1" t="s">
        <v>73</v>
      </c>
      <c r="H230" s="16">
        <v>15000000</v>
      </c>
      <c r="I230" s="16">
        <v>15000000</v>
      </c>
      <c r="J230" s="1" t="s">
        <v>74</v>
      </c>
      <c r="K230" s="1" t="s">
        <v>75</v>
      </c>
      <c r="L230" s="1" t="s">
        <v>469</v>
      </c>
      <c r="M230" s="1" t="s">
        <v>470</v>
      </c>
      <c r="N230" s="8" t="s">
        <v>471</v>
      </c>
      <c r="O230" s="17" t="s">
        <v>472</v>
      </c>
      <c r="P230" s="1"/>
      <c r="Q230" s="1"/>
      <c r="R230" s="1"/>
      <c r="S230" s="1"/>
      <c r="T230" s="1"/>
      <c r="U230" s="1"/>
      <c r="V230" s="1"/>
      <c r="W230" s="1"/>
      <c r="X230" s="42"/>
      <c r="Y230" s="1"/>
      <c r="Z230" s="1"/>
      <c r="AA230" s="43">
        <v>0</v>
      </c>
      <c r="AB230" s="1"/>
      <c r="AC230" s="1"/>
      <c r="AD230" s="1"/>
      <c r="AE230" s="16" t="s">
        <v>676</v>
      </c>
      <c r="AF230" s="1" t="s">
        <v>90</v>
      </c>
      <c r="AG230" s="1" t="s">
        <v>186</v>
      </c>
    </row>
    <row r="231" spans="1:33" ht="25.5" x14ac:dyDescent="0.25">
      <c r="A231" s="8" t="s">
        <v>7</v>
      </c>
      <c r="B231" s="1">
        <v>72151001</v>
      </c>
      <c r="C231" s="15" t="s">
        <v>684</v>
      </c>
      <c r="D231" s="9" t="s">
        <v>102</v>
      </c>
      <c r="E231" s="2" t="s">
        <v>487</v>
      </c>
      <c r="F231" s="1" t="s">
        <v>521</v>
      </c>
      <c r="G231" s="1" t="s">
        <v>73</v>
      </c>
      <c r="H231" s="16">
        <v>1170000000</v>
      </c>
      <c r="I231" s="16">
        <v>1170000000</v>
      </c>
      <c r="J231" s="1" t="s">
        <v>74</v>
      </c>
      <c r="K231" s="1" t="s">
        <v>75</v>
      </c>
      <c r="L231" s="1" t="s">
        <v>469</v>
      </c>
      <c r="M231" s="1" t="s">
        <v>470</v>
      </c>
      <c r="N231" s="8" t="s">
        <v>471</v>
      </c>
      <c r="O231" s="17" t="s">
        <v>472</v>
      </c>
      <c r="P231" s="1"/>
      <c r="Q231" s="1"/>
      <c r="R231" s="1"/>
      <c r="S231" s="1"/>
      <c r="T231" s="1"/>
      <c r="U231" s="1"/>
      <c r="V231" s="1"/>
      <c r="W231" s="1"/>
      <c r="X231" s="42"/>
      <c r="Y231" s="1"/>
      <c r="Z231" s="1"/>
      <c r="AA231" s="43">
        <v>0</v>
      </c>
      <c r="AB231" s="1"/>
      <c r="AC231" s="1"/>
      <c r="AD231" s="1"/>
      <c r="AE231" s="16" t="s">
        <v>685</v>
      </c>
      <c r="AF231" s="1" t="s">
        <v>90</v>
      </c>
      <c r="AG231" s="1" t="s">
        <v>186</v>
      </c>
    </row>
    <row r="232" spans="1:33" ht="25.5" x14ac:dyDescent="0.25">
      <c r="A232" s="8" t="s">
        <v>7</v>
      </c>
      <c r="B232" s="1">
        <v>31201610</v>
      </c>
      <c r="C232" s="25" t="s">
        <v>686</v>
      </c>
      <c r="D232" s="9" t="s">
        <v>151</v>
      </c>
      <c r="E232" s="2" t="s">
        <v>468</v>
      </c>
      <c r="F232" s="1" t="s">
        <v>311</v>
      </c>
      <c r="G232" s="1" t="s">
        <v>73</v>
      </c>
      <c r="H232" s="16">
        <v>239161568.10602492</v>
      </c>
      <c r="I232" s="16">
        <v>239161568.10602492</v>
      </c>
      <c r="J232" s="1" t="s">
        <v>74</v>
      </c>
      <c r="K232" s="1" t="s">
        <v>75</v>
      </c>
      <c r="L232" s="1" t="s">
        <v>469</v>
      </c>
      <c r="M232" s="1" t="s">
        <v>470</v>
      </c>
      <c r="N232" s="8" t="s">
        <v>471</v>
      </c>
      <c r="O232" s="17" t="s">
        <v>472</v>
      </c>
      <c r="P232" s="1"/>
      <c r="Q232" s="1"/>
      <c r="R232" s="1"/>
      <c r="S232" s="1"/>
      <c r="T232" s="1"/>
      <c r="U232" s="1"/>
      <c r="V232" s="1">
        <v>6377</v>
      </c>
      <c r="W232" s="1">
        <v>16188</v>
      </c>
      <c r="X232" s="42"/>
      <c r="Y232" s="1"/>
      <c r="Z232" s="1"/>
      <c r="AA232" s="44">
        <v>0.33</v>
      </c>
      <c r="AB232" s="1"/>
      <c r="AC232" s="1"/>
      <c r="AD232" s="1"/>
      <c r="AE232" s="16" t="s">
        <v>642</v>
      </c>
      <c r="AF232" s="1" t="s">
        <v>90</v>
      </c>
      <c r="AG232" s="1" t="s">
        <v>186</v>
      </c>
    </row>
    <row r="233" spans="1:33" ht="38.25" x14ac:dyDescent="0.25">
      <c r="A233" s="8" t="s">
        <v>7</v>
      </c>
      <c r="B233" s="1" t="s">
        <v>687</v>
      </c>
      <c r="C233" s="25" t="s">
        <v>688</v>
      </c>
      <c r="D233" s="9" t="s">
        <v>151</v>
      </c>
      <c r="E233" s="2" t="s">
        <v>468</v>
      </c>
      <c r="F233" s="1" t="s">
        <v>521</v>
      </c>
      <c r="G233" s="1" t="s">
        <v>73</v>
      </c>
      <c r="H233" s="16">
        <v>149828995.02461755</v>
      </c>
      <c r="I233" s="16">
        <v>204528087</v>
      </c>
      <c r="J233" s="1" t="s">
        <v>74</v>
      </c>
      <c r="K233" s="1" t="s">
        <v>75</v>
      </c>
      <c r="L233" s="1" t="s">
        <v>469</v>
      </c>
      <c r="M233" s="1" t="s">
        <v>470</v>
      </c>
      <c r="N233" s="8" t="s">
        <v>471</v>
      </c>
      <c r="O233" s="17" t="s">
        <v>472</v>
      </c>
      <c r="P233" s="1"/>
      <c r="Q233" s="1"/>
      <c r="R233" s="1"/>
      <c r="S233" s="1"/>
      <c r="T233" s="1"/>
      <c r="U233" s="1"/>
      <c r="V233" s="1"/>
      <c r="W233" s="1">
        <v>16394</v>
      </c>
      <c r="X233" s="42"/>
      <c r="Y233" s="1"/>
      <c r="Z233" s="1"/>
      <c r="AA233" s="44">
        <f t="shared" ref="AA233:AA284" si="9">+IF(AND(W233="",X233="",Y233="",Z233=""),"",IF(AND(W233&lt;&gt;"",X233="",Y233="",Z233=""),0%,IF(AND(W233&lt;&gt;"",X233&lt;&gt;"",Y233="",Z233=""),33%,IF(AND(W233&lt;&gt;"",X233&lt;&gt;"",Y233&lt;&gt;"",Z233=""),66%,IF(AND(W233&lt;&gt;"",X233&lt;&gt;"",Y233&lt;&gt;"",Z233&lt;&gt;""),100%,"Información incompleta")))))</f>
        <v>0</v>
      </c>
      <c r="AB233" s="1"/>
      <c r="AC233" s="1"/>
      <c r="AD233" s="1"/>
      <c r="AE233" s="16" t="s">
        <v>642</v>
      </c>
      <c r="AF233" s="1" t="s">
        <v>90</v>
      </c>
      <c r="AG233" s="1" t="s">
        <v>186</v>
      </c>
    </row>
    <row r="234" spans="1:33" ht="25.5" x14ac:dyDescent="0.25">
      <c r="A234" s="8" t="s">
        <v>7</v>
      </c>
      <c r="B234" s="1">
        <v>47132101</v>
      </c>
      <c r="C234" s="15" t="s">
        <v>689</v>
      </c>
      <c r="D234" s="9" t="s">
        <v>70</v>
      </c>
      <c r="E234" s="2" t="s">
        <v>71</v>
      </c>
      <c r="F234" s="1" t="s">
        <v>140</v>
      </c>
      <c r="G234" s="1" t="s">
        <v>73</v>
      </c>
      <c r="H234" s="16">
        <v>15000000</v>
      </c>
      <c r="I234" s="16">
        <v>15000000</v>
      </c>
      <c r="J234" s="1" t="s">
        <v>74</v>
      </c>
      <c r="K234" s="1" t="s">
        <v>75</v>
      </c>
      <c r="L234" s="1" t="s">
        <v>469</v>
      </c>
      <c r="M234" s="1" t="s">
        <v>470</v>
      </c>
      <c r="N234" s="8" t="s">
        <v>471</v>
      </c>
      <c r="O234" s="17" t="s">
        <v>472</v>
      </c>
      <c r="P234" s="1"/>
      <c r="Q234" s="1"/>
      <c r="R234" s="1"/>
      <c r="S234" s="1"/>
      <c r="T234" s="1"/>
      <c r="U234" s="1"/>
      <c r="V234" s="1"/>
      <c r="W234" s="1"/>
      <c r="X234" s="42"/>
      <c r="Y234" s="1"/>
      <c r="Z234" s="1"/>
      <c r="AA234" s="43">
        <v>0</v>
      </c>
      <c r="AB234" s="1"/>
      <c r="AC234" s="1"/>
      <c r="AD234" s="1"/>
      <c r="AE234" s="16" t="s">
        <v>642</v>
      </c>
      <c r="AF234" s="1" t="s">
        <v>90</v>
      </c>
      <c r="AG234" s="1" t="s">
        <v>186</v>
      </c>
    </row>
    <row r="235" spans="1:33" ht="38.25" x14ac:dyDescent="0.25">
      <c r="A235" s="8" t="s">
        <v>7</v>
      </c>
      <c r="B235" s="1">
        <v>41104207</v>
      </c>
      <c r="C235" s="15" t="s">
        <v>690</v>
      </c>
      <c r="D235" s="9" t="s">
        <v>138</v>
      </c>
      <c r="E235" s="2" t="s">
        <v>476</v>
      </c>
      <c r="F235" s="1" t="s">
        <v>140</v>
      </c>
      <c r="G235" s="1" t="s">
        <v>73</v>
      </c>
      <c r="H235" s="16">
        <v>10000000</v>
      </c>
      <c r="I235" s="16">
        <v>10000000</v>
      </c>
      <c r="J235" s="1" t="s">
        <v>74</v>
      </c>
      <c r="K235" s="1" t="s">
        <v>75</v>
      </c>
      <c r="L235" s="1" t="s">
        <v>469</v>
      </c>
      <c r="M235" s="1" t="s">
        <v>470</v>
      </c>
      <c r="N235" s="8" t="s">
        <v>471</v>
      </c>
      <c r="O235" s="17" t="s">
        <v>472</v>
      </c>
      <c r="P235" s="1"/>
      <c r="Q235" s="1"/>
      <c r="R235" s="1"/>
      <c r="S235" s="1"/>
      <c r="T235" s="1"/>
      <c r="U235" s="1"/>
      <c r="V235" s="1"/>
      <c r="W235" s="1"/>
      <c r="X235" s="42"/>
      <c r="Y235" s="1"/>
      <c r="Z235" s="1"/>
      <c r="AA235" s="43">
        <v>0</v>
      </c>
      <c r="AB235" s="1"/>
      <c r="AC235" s="1"/>
      <c r="AD235" s="1"/>
      <c r="AE235" s="16" t="s">
        <v>691</v>
      </c>
      <c r="AF235" s="1" t="s">
        <v>90</v>
      </c>
      <c r="AG235" s="1" t="s">
        <v>186</v>
      </c>
    </row>
    <row r="236" spans="1:33" ht="25.5" x14ac:dyDescent="0.25">
      <c r="A236" s="8" t="s">
        <v>7</v>
      </c>
      <c r="B236" s="1">
        <v>73152101</v>
      </c>
      <c r="C236" s="15" t="s">
        <v>692</v>
      </c>
      <c r="D236" s="9" t="s">
        <v>96</v>
      </c>
      <c r="E236" s="2" t="s">
        <v>71</v>
      </c>
      <c r="F236" s="1" t="s">
        <v>521</v>
      </c>
      <c r="G236" s="1" t="s">
        <v>73</v>
      </c>
      <c r="H236" s="16">
        <v>660000000</v>
      </c>
      <c r="I236" s="16">
        <v>872782557</v>
      </c>
      <c r="J236" s="1" t="s">
        <v>74</v>
      </c>
      <c r="K236" s="1" t="s">
        <v>75</v>
      </c>
      <c r="L236" s="1" t="s">
        <v>469</v>
      </c>
      <c r="M236" s="1" t="s">
        <v>470</v>
      </c>
      <c r="N236" s="8" t="s">
        <v>471</v>
      </c>
      <c r="O236" s="17" t="s">
        <v>472</v>
      </c>
      <c r="P236" s="1"/>
      <c r="Q236" s="1"/>
      <c r="R236" s="1"/>
      <c r="S236" s="1"/>
      <c r="T236" s="1"/>
      <c r="U236" s="1"/>
      <c r="V236" s="1"/>
      <c r="W236" s="1">
        <v>16443</v>
      </c>
      <c r="X236" s="42"/>
      <c r="Y236" s="1"/>
      <c r="Z236" s="1"/>
      <c r="AA236" s="44">
        <f t="shared" si="9"/>
        <v>0</v>
      </c>
      <c r="AB236" s="1"/>
      <c r="AC236" s="1"/>
      <c r="AD236" s="1"/>
      <c r="AE236" s="16" t="s">
        <v>693</v>
      </c>
      <c r="AF236" s="1" t="s">
        <v>90</v>
      </c>
      <c r="AG236" s="1" t="s">
        <v>186</v>
      </c>
    </row>
    <row r="237" spans="1:33" ht="25.5" x14ac:dyDescent="0.25">
      <c r="A237" s="8" t="s">
        <v>7</v>
      </c>
      <c r="B237" s="1">
        <v>31201610</v>
      </c>
      <c r="C237" s="15" t="s">
        <v>694</v>
      </c>
      <c r="D237" s="9" t="s">
        <v>70</v>
      </c>
      <c r="E237" s="2" t="s">
        <v>468</v>
      </c>
      <c r="F237" s="1" t="s">
        <v>140</v>
      </c>
      <c r="G237" s="1" t="s">
        <v>73</v>
      </c>
      <c r="H237" s="16">
        <v>15000000</v>
      </c>
      <c r="I237" s="16">
        <v>15000000</v>
      </c>
      <c r="J237" s="1" t="s">
        <v>74</v>
      </c>
      <c r="K237" s="1" t="s">
        <v>75</v>
      </c>
      <c r="L237" s="1" t="s">
        <v>469</v>
      </c>
      <c r="M237" s="1" t="s">
        <v>470</v>
      </c>
      <c r="N237" s="8" t="s">
        <v>471</v>
      </c>
      <c r="O237" s="17" t="s">
        <v>472</v>
      </c>
      <c r="P237" s="1"/>
      <c r="Q237" s="1"/>
      <c r="R237" s="1"/>
      <c r="S237" s="1"/>
      <c r="T237" s="1"/>
      <c r="U237" s="1"/>
      <c r="V237" s="1"/>
      <c r="W237" s="1"/>
      <c r="X237" s="42"/>
      <c r="Y237" s="1"/>
      <c r="Z237" s="1"/>
      <c r="AA237" s="43">
        <v>0</v>
      </c>
      <c r="AB237" s="1"/>
      <c r="AC237" s="1"/>
      <c r="AD237" s="1"/>
      <c r="AE237" s="16" t="s">
        <v>693</v>
      </c>
      <c r="AF237" s="1" t="s">
        <v>90</v>
      </c>
      <c r="AG237" s="1" t="s">
        <v>186</v>
      </c>
    </row>
    <row r="238" spans="1:33" ht="25.5" x14ac:dyDescent="0.25">
      <c r="A238" s="8" t="s">
        <v>7</v>
      </c>
      <c r="B238" s="1" t="s">
        <v>695</v>
      </c>
      <c r="C238" s="15" t="s">
        <v>696</v>
      </c>
      <c r="D238" s="9" t="s">
        <v>70</v>
      </c>
      <c r="E238" s="2" t="s">
        <v>468</v>
      </c>
      <c r="F238" s="1" t="s">
        <v>140</v>
      </c>
      <c r="G238" s="1" t="s">
        <v>73</v>
      </c>
      <c r="H238" s="16">
        <v>50000000</v>
      </c>
      <c r="I238" s="16">
        <v>50000000</v>
      </c>
      <c r="J238" s="1" t="s">
        <v>74</v>
      </c>
      <c r="K238" s="1" t="s">
        <v>75</v>
      </c>
      <c r="L238" s="1" t="s">
        <v>469</v>
      </c>
      <c r="M238" s="1" t="s">
        <v>470</v>
      </c>
      <c r="N238" s="8" t="s">
        <v>471</v>
      </c>
      <c r="O238" s="17" t="s">
        <v>472</v>
      </c>
      <c r="P238" s="1"/>
      <c r="Q238" s="1"/>
      <c r="R238" s="1"/>
      <c r="S238" s="1"/>
      <c r="T238" s="1"/>
      <c r="U238" s="1"/>
      <c r="V238" s="1"/>
      <c r="W238" s="1"/>
      <c r="X238" s="42"/>
      <c r="Y238" s="1"/>
      <c r="Z238" s="1"/>
      <c r="AA238" s="43">
        <v>0</v>
      </c>
      <c r="AB238" s="1"/>
      <c r="AC238" s="1"/>
      <c r="AD238" s="1"/>
      <c r="AE238" s="16" t="s">
        <v>693</v>
      </c>
      <c r="AF238" s="1" t="s">
        <v>90</v>
      </c>
      <c r="AG238" s="1" t="s">
        <v>186</v>
      </c>
    </row>
    <row r="239" spans="1:33" ht="38.25" x14ac:dyDescent="0.25">
      <c r="A239" s="8" t="s">
        <v>7</v>
      </c>
      <c r="B239" s="1">
        <v>72151001</v>
      </c>
      <c r="C239" s="15" t="s">
        <v>697</v>
      </c>
      <c r="D239" s="9" t="s">
        <v>620</v>
      </c>
      <c r="E239" s="2" t="s">
        <v>494</v>
      </c>
      <c r="F239" s="1" t="s">
        <v>311</v>
      </c>
      <c r="G239" s="1" t="s">
        <v>73</v>
      </c>
      <c r="H239" s="16">
        <v>80000000</v>
      </c>
      <c r="I239" s="16">
        <v>80000000</v>
      </c>
      <c r="J239" s="1" t="s">
        <v>74</v>
      </c>
      <c r="K239" s="1" t="s">
        <v>75</v>
      </c>
      <c r="L239" s="1" t="s">
        <v>469</v>
      </c>
      <c r="M239" s="1" t="s">
        <v>470</v>
      </c>
      <c r="N239" s="8" t="s">
        <v>471</v>
      </c>
      <c r="O239" s="17" t="s">
        <v>472</v>
      </c>
      <c r="P239" s="1"/>
      <c r="Q239" s="1"/>
      <c r="R239" s="1"/>
      <c r="S239" s="1"/>
      <c r="T239" s="1"/>
      <c r="U239" s="1"/>
      <c r="V239" s="1"/>
      <c r="W239" s="1"/>
      <c r="X239" s="42"/>
      <c r="Y239" s="1"/>
      <c r="Z239" s="1"/>
      <c r="AA239" s="43">
        <v>0</v>
      </c>
      <c r="AB239" s="1"/>
      <c r="AC239" s="1"/>
      <c r="AD239" s="1"/>
      <c r="AE239" s="16" t="s">
        <v>693</v>
      </c>
      <c r="AF239" s="1" t="s">
        <v>90</v>
      </c>
      <c r="AG239" s="1" t="s">
        <v>186</v>
      </c>
    </row>
    <row r="240" spans="1:33" ht="25.5" x14ac:dyDescent="0.25">
      <c r="A240" s="8" t="s">
        <v>7</v>
      </c>
      <c r="B240" s="1">
        <v>72151001</v>
      </c>
      <c r="C240" s="20" t="s">
        <v>698</v>
      </c>
      <c r="D240" s="9" t="s">
        <v>620</v>
      </c>
      <c r="E240" s="2" t="s">
        <v>494</v>
      </c>
      <c r="F240" s="1" t="s">
        <v>161</v>
      </c>
      <c r="G240" s="1" t="s">
        <v>73</v>
      </c>
      <c r="H240" s="16">
        <v>675000000</v>
      </c>
      <c r="I240" s="16">
        <v>675000000</v>
      </c>
      <c r="J240" s="1" t="s">
        <v>74</v>
      </c>
      <c r="K240" s="1" t="s">
        <v>75</v>
      </c>
      <c r="L240" s="1" t="s">
        <v>469</v>
      </c>
      <c r="M240" s="1" t="s">
        <v>470</v>
      </c>
      <c r="N240" s="8" t="s">
        <v>471</v>
      </c>
      <c r="O240" s="17" t="s">
        <v>472</v>
      </c>
      <c r="P240" s="1"/>
      <c r="Q240" s="1"/>
      <c r="R240" s="1"/>
      <c r="S240" s="1"/>
      <c r="T240" s="1"/>
      <c r="U240" s="1"/>
      <c r="V240" s="1"/>
      <c r="W240" s="1"/>
      <c r="X240" s="42"/>
      <c r="Y240" s="1"/>
      <c r="Z240" s="1"/>
      <c r="AA240" s="43">
        <v>0</v>
      </c>
      <c r="AB240" s="1"/>
      <c r="AC240" s="1"/>
      <c r="AD240" s="1"/>
      <c r="AE240" s="16" t="s">
        <v>693</v>
      </c>
      <c r="AF240" s="1" t="s">
        <v>90</v>
      </c>
      <c r="AG240" s="1" t="s">
        <v>186</v>
      </c>
    </row>
    <row r="241" spans="1:33" ht="25.5" x14ac:dyDescent="0.25">
      <c r="A241" s="8" t="s">
        <v>7</v>
      </c>
      <c r="B241" s="1" t="s">
        <v>699</v>
      </c>
      <c r="C241" s="20" t="s">
        <v>700</v>
      </c>
      <c r="D241" s="9" t="s">
        <v>70</v>
      </c>
      <c r="E241" s="2" t="s">
        <v>468</v>
      </c>
      <c r="F241" s="1" t="s">
        <v>140</v>
      </c>
      <c r="G241" s="1" t="s">
        <v>73</v>
      </c>
      <c r="H241" s="16">
        <v>60000000</v>
      </c>
      <c r="I241" s="16">
        <v>60000000</v>
      </c>
      <c r="J241" s="1" t="s">
        <v>74</v>
      </c>
      <c r="K241" s="1" t="s">
        <v>75</v>
      </c>
      <c r="L241" s="1" t="s">
        <v>469</v>
      </c>
      <c r="M241" s="1" t="s">
        <v>470</v>
      </c>
      <c r="N241" s="8" t="s">
        <v>471</v>
      </c>
      <c r="O241" s="17" t="s">
        <v>472</v>
      </c>
      <c r="P241" s="1"/>
      <c r="Q241" s="1"/>
      <c r="R241" s="1"/>
      <c r="S241" s="1"/>
      <c r="T241" s="1"/>
      <c r="U241" s="1"/>
      <c r="V241" s="1"/>
      <c r="W241" s="1"/>
      <c r="X241" s="42"/>
      <c r="Y241" s="1"/>
      <c r="Z241" s="1"/>
      <c r="AA241" s="43">
        <v>0</v>
      </c>
      <c r="AB241" s="1"/>
      <c r="AC241" s="1"/>
      <c r="AD241" s="1"/>
      <c r="AE241" s="16" t="s">
        <v>701</v>
      </c>
      <c r="AF241" s="1" t="s">
        <v>90</v>
      </c>
      <c r="AG241" s="1" t="s">
        <v>186</v>
      </c>
    </row>
    <row r="242" spans="1:33" ht="38.25" x14ac:dyDescent="0.25">
      <c r="A242" s="8" t="s">
        <v>7</v>
      </c>
      <c r="B242" s="1">
        <v>73152101</v>
      </c>
      <c r="C242" s="15" t="s">
        <v>702</v>
      </c>
      <c r="D242" s="9" t="s">
        <v>147</v>
      </c>
      <c r="E242" s="2" t="s">
        <v>487</v>
      </c>
      <c r="F242" s="1" t="s">
        <v>140</v>
      </c>
      <c r="G242" s="1" t="s">
        <v>73</v>
      </c>
      <c r="H242" s="16">
        <v>55000000</v>
      </c>
      <c r="I242" s="16">
        <v>55000000</v>
      </c>
      <c r="J242" s="1" t="s">
        <v>74</v>
      </c>
      <c r="K242" s="1" t="s">
        <v>75</v>
      </c>
      <c r="L242" s="1" t="s">
        <v>469</v>
      </c>
      <c r="M242" s="1" t="s">
        <v>470</v>
      </c>
      <c r="N242" s="8" t="s">
        <v>471</v>
      </c>
      <c r="O242" s="17" t="s">
        <v>472</v>
      </c>
      <c r="P242" s="1"/>
      <c r="Q242" s="1"/>
      <c r="R242" s="1"/>
      <c r="S242" s="1"/>
      <c r="T242" s="1"/>
      <c r="U242" s="1"/>
      <c r="V242" s="1"/>
      <c r="W242" s="1"/>
      <c r="X242" s="42"/>
      <c r="Y242" s="1"/>
      <c r="Z242" s="1"/>
      <c r="AA242" s="43">
        <v>0</v>
      </c>
      <c r="AB242" s="1"/>
      <c r="AC242" s="1"/>
      <c r="AD242" s="1"/>
      <c r="AE242" s="16" t="s">
        <v>701</v>
      </c>
      <c r="AF242" s="1" t="s">
        <v>90</v>
      </c>
      <c r="AG242" s="1" t="s">
        <v>186</v>
      </c>
    </row>
    <row r="243" spans="1:33" ht="25.5" x14ac:dyDescent="0.25">
      <c r="A243" s="8" t="s">
        <v>7</v>
      </c>
      <c r="B243" s="1">
        <v>73152101</v>
      </c>
      <c r="C243" s="15" t="s">
        <v>703</v>
      </c>
      <c r="D243" s="9" t="s">
        <v>147</v>
      </c>
      <c r="E243" s="2" t="s">
        <v>476</v>
      </c>
      <c r="F243" s="1" t="s">
        <v>521</v>
      </c>
      <c r="G243" s="1" t="s">
        <v>73</v>
      </c>
      <c r="H243" s="16">
        <v>55000000</v>
      </c>
      <c r="I243" s="16">
        <v>55000000</v>
      </c>
      <c r="J243" s="1" t="s">
        <v>74</v>
      </c>
      <c r="K243" s="1" t="s">
        <v>75</v>
      </c>
      <c r="L243" s="1" t="s">
        <v>469</v>
      </c>
      <c r="M243" s="1" t="s">
        <v>470</v>
      </c>
      <c r="N243" s="8" t="s">
        <v>471</v>
      </c>
      <c r="O243" s="17" t="s">
        <v>472</v>
      </c>
      <c r="P243" s="1"/>
      <c r="Q243" s="1"/>
      <c r="R243" s="1"/>
      <c r="S243" s="1"/>
      <c r="T243" s="1"/>
      <c r="U243" s="1"/>
      <c r="V243" s="1"/>
      <c r="W243" s="1"/>
      <c r="X243" s="42"/>
      <c r="Y243" s="1"/>
      <c r="Z243" s="1"/>
      <c r="AA243" s="43">
        <v>0</v>
      </c>
      <c r="AB243" s="1"/>
      <c r="AC243" s="1"/>
      <c r="AD243" s="1"/>
      <c r="AE243" s="16" t="s">
        <v>701</v>
      </c>
      <c r="AF243" s="1" t="s">
        <v>90</v>
      </c>
      <c r="AG243" s="1" t="s">
        <v>186</v>
      </c>
    </row>
    <row r="244" spans="1:33" ht="25.5" x14ac:dyDescent="0.25">
      <c r="A244" s="8" t="s">
        <v>7</v>
      </c>
      <c r="B244" s="1" t="s">
        <v>704</v>
      </c>
      <c r="C244" s="15" t="s">
        <v>705</v>
      </c>
      <c r="D244" s="9" t="s">
        <v>70</v>
      </c>
      <c r="E244" s="2" t="s">
        <v>494</v>
      </c>
      <c r="F244" s="1" t="s">
        <v>140</v>
      </c>
      <c r="G244" s="1" t="s">
        <v>73</v>
      </c>
      <c r="H244" s="16">
        <v>35000000</v>
      </c>
      <c r="I244" s="16">
        <v>35000000</v>
      </c>
      <c r="J244" s="1" t="s">
        <v>74</v>
      </c>
      <c r="K244" s="1" t="s">
        <v>75</v>
      </c>
      <c r="L244" s="1" t="s">
        <v>469</v>
      </c>
      <c r="M244" s="1" t="s">
        <v>470</v>
      </c>
      <c r="N244" s="8" t="s">
        <v>471</v>
      </c>
      <c r="O244" s="17" t="s">
        <v>472</v>
      </c>
      <c r="P244" s="1"/>
      <c r="Q244" s="1"/>
      <c r="R244" s="1"/>
      <c r="S244" s="1"/>
      <c r="T244" s="1"/>
      <c r="U244" s="1"/>
      <c r="V244" s="1"/>
      <c r="W244" s="1"/>
      <c r="X244" s="42"/>
      <c r="Y244" s="1"/>
      <c r="Z244" s="1"/>
      <c r="AA244" s="43">
        <v>0</v>
      </c>
      <c r="AB244" s="1"/>
      <c r="AC244" s="1"/>
      <c r="AD244" s="1"/>
      <c r="AE244" s="16" t="s">
        <v>701</v>
      </c>
      <c r="AF244" s="1" t="s">
        <v>90</v>
      </c>
      <c r="AG244" s="1" t="s">
        <v>186</v>
      </c>
    </row>
    <row r="245" spans="1:33" ht="38.25" x14ac:dyDescent="0.25">
      <c r="A245" s="8" t="s">
        <v>7</v>
      </c>
      <c r="B245" s="1">
        <v>15121500</v>
      </c>
      <c r="C245" s="15" t="s">
        <v>706</v>
      </c>
      <c r="D245" s="9" t="s">
        <v>151</v>
      </c>
      <c r="E245" s="2" t="s">
        <v>494</v>
      </c>
      <c r="F245" s="1" t="s">
        <v>140</v>
      </c>
      <c r="G245" s="1" t="s">
        <v>73</v>
      </c>
      <c r="H245" s="16">
        <v>40000000</v>
      </c>
      <c r="I245" s="16">
        <v>40000000</v>
      </c>
      <c r="J245" s="1" t="s">
        <v>74</v>
      </c>
      <c r="K245" s="1" t="s">
        <v>75</v>
      </c>
      <c r="L245" s="1" t="s">
        <v>469</v>
      </c>
      <c r="M245" s="1" t="s">
        <v>470</v>
      </c>
      <c r="N245" s="8" t="s">
        <v>471</v>
      </c>
      <c r="O245" s="17" t="s">
        <v>472</v>
      </c>
      <c r="P245" s="1"/>
      <c r="Q245" s="1"/>
      <c r="R245" s="1"/>
      <c r="S245" s="1"/>
      <c r="T245" s="1"/>
      <c r="U245" s="1"/>
      <c r="V245" s="1"/>
      <c r="W245" s="1"/>
      <c r="X245" s="42"/>
      <c r="Y245" s="1"/>
      <c r="Z245" s="1"/>
      <c r="AA245" s="43">
        <v>0</v>
      </c>
      <c r="AB245" s="1"/>
      <c r="AC245" s="1"/>
      <c r="AD245" s="1"/>
      <c r="AE245" s="16" t="s">
        <v>701</v>
      </c>
      <c r="AF245" s="1" t="s">
        <v>90</v>
      </c>
      <c r="AG245" s="1" t="s">
        <v>186</v>
      </c>
    </row>
    <row r="246" spans="1:33" ht="25.5" x14ac:dyDescent="0.25">
      <c r="A246" s="8" t="s">
        <v>7</v>
      </c>
      <c r="B246" s="1">
        <v>73152101</v>
      </c>
      <c r="C246" s="15" t="s">
        <v>707</v>
      </c>
      <c r="D246" s="9" t="s">
        <v>96</v>
      </c>
      <c r="E246" s="2" t="s">
        <v>494</v>
      </c>
      <c r="F246" s="1" t="s">
        <v>311</v>
      </c>
      <c r="G246" s="1" t="s">
        <v>73</v>
      </c>
      <c r="H246" s="16">
        <v>304000000</v>
      </c>
      <c r="I246" s="16">
        <v>304000000</v>
      </c>
      <c r="J246" s="1" t="s">
        <v>74</v>
      </c>
      <c r="K246" s="1" t="s">
        <v>75</v>
      </c>
      <c r="L246" s="1" t="s">
        <v>469</v>
      </c>
      <c r="M246" s="1" t="s">
        <v>470</v>
      </c>
      <c r="N246" s="8" t="s">
        <v>471</v>
      </c>
      <c r="O246" s="17" t="s">
        <v>472</v>
      </c>
      <c r="P246" s="1"/>
      <c r="Q246" s="1"/>
      <c r="R246" s="1"/>
      <c r="S246" s="1"/>
      <c r="T246" s="1"/>
      <c r="U246" s="1"/>
      <c r="V246" s="1"/>
      <c r="W246" s="1"/>
      <c r="X246" s="42"/>
      <c r="Y246" s="1"/>
      <c r="Z246" s="1"/>
      <c r="AA246" s="43">
        <v>0</v>
      </c>
      <c r="AB246" s="1"/>
      <c r="AC246" s="1"/>
      <c r="AD246" s="1"/>
      <c r="AE246" s="16" t="s">
        <v>701</v>
      </c>
      <c r="AF246" s="1" t="s">
        <v>90</v>
      </c>
      <c r="AG246" s="1" t="s">
        <v>186</v>
      </c>
    </row>
    <row r="247" spans="1:33" ht="25.5" x14ac:dyDescent="0.25">
      <c r="A247" s="8" t="s">
        <v>7</v>
      </c>
      <c r="B247" s="1">
        <v>73152101</v>
      </c>
      <c r="C247" s="15" t="s">
        <v>708</v>
      </c>
      <c r="D247" s="9" t="s">
        <v>620</v>
      </c>
      <c r="E247" s="2" t="s">
        <v>494</v>
      </c>
      <c r="F247" s="1" t="s">
        <v>161</v>
      </c>
      <c r="G247" s="1" t="s">
        <v>73</v>
      </c>
      <c r="H247" s="16">
        <v>210000000</v>
      </c>
      <c r="I247" s="16">
        <v>210000000</v>
      </c>
      <c r="J247" s="1" t="s">
        <v>74</v>
      </c>
      <c r="K247" s="1" t="s">
        <v>75</v>
      </c>
      <c r="L247" s="1" t="s">
        <v>469</v>
      </c>
      <c r="M247" s="1" t="s">
        <v>470</v>
      </c>
      <c r="N247" s="8" t="s">
        <v>471</v>
      </c>
      <c r="O247" s="17" t="s">
        <v>472</v>
      </c>
      <c r="P247" s="1"/>
      <c r="Q247" s="1"/>
      <c r="R247" s="1"/>
      <c r="S247" s="1"/>
      <c r="T247" s="1"/>
      <c r="U247" s="1"/>
      <c r="V247" s="1"/>
      <c r="W247" s="1"/>
      <c r="X247" s="42"/>
      <c r="Y247" s="1"/>
      <c r="Z247" s="1"/>
      <c r="AA247" s="43">
        <v>0</v>
      </c>
      <c r="AB247" s="1"/>
      <c r="AC247" s="1"/>
      <c r="AD247" s="1"/>
      <c r="AE247" s="16" t="s">
        <v>701</v>
      </c>
      <c r="AF247" s="1" t="s">
        <v>90</v>
      </c>
      <c r="AG247" s="1" t="s">
        <v>186</v>
      </c>
    </row>
    <row r="248" spans="1:33" ht="25.5" x14ac:dyDescent="0.25">
      <c r="A248" s="8" t="s">
        <v>7</v>
      </c>
      <c r="B248" s="1">
        <v>72151001</v>
      </c>
      <c r="C248" s="15" t="s">
        <v>709</v>
      </c>
      <c r="D248" s="9" t="s">
        <v>620</v>
      </c>
      <c r="E248" s="2" t="s">
        <v>509</v>
      </c>
      <c r="F248" s="1" t="s">
        <v>161</v>
      </c>
      <c r="G248" s="1" t="s">
        <v>73</v>
      </c>
      <c r="H248" s="16">
        <v>150000000</v>
      </c>
      <c r="I248" s="16">
        <v>150000000</v>
      </c>
      <c r="J248" s="1" t="s">
        <v>74</v>
      </c>
      <c r="K248" s="1" t="s">
        <v>75</v>
      </c>
      <c r="L248" s="1" t="s">
        <v>469</v>
      </c>
      <c r="M248" s="1" t="s">
        <v>470</v>
      </c>
      <c r="N248" s="8" t="s">
        <v>471</v>
      </c>
      <c r="O248" s="17" t="s">
        <v>472</v>
      </c>
      <c r="P248" s="1"/>
      <c r="Q248" s="1"/>
      <c r="R248" s="1"/>
      <c r="S248" s="1"/>
      <c r="T248" s="1"/>
      <c r="U248" s="1"/>
      <c r="V248" s="1"/>
      <c r="W248" s="1"/>
      <c r="X248" s="42"/>
      <c r="Y248" s="1"/>
      <c r="Z248" s="1"/>
      <c r="AA248" s="43">
        <v>0</v>
      </c>
      <c r="AB248" s="1"/>
      <c r="AC248" s="1"/>
      <c r="AD248" s="1"/>
      <c r="AE248" s="16" t="s">
        <v>701</v>
      </c>
      <c r="AF248" s="1" t="s">
        <v>90</v>
      </c>
      <c r="AG248" s="1" t="s">
        <v>186</v>
      </c>
    </row>
    <row r="249" spans="1:33" ht="25.5" x14ac:dyDescent="0.25">
      <c r="A249" s="8" t="s">
        <v>7</v>
      </c>
      <c r="B249" s="1">
        <v>73152101</v>
      </c>
      <c r="C249" s="26" t="s">
        <v>710</v>
      </c>
      <c r="D249" s="9" t="s">
        <v>620</v>
      </c>
      <c r="E249" s="2" t="s">
        <v>517</v>
      </c>
      <c r="F249" s="1" t="s">
        <v>140</v>
      </c>
      <c r="G249" s="1" t="s">
        <v>73</v>
      </c>
      <c r="H249" s="16">
        <v>1910414.4812799997</v>
      </c>
      <c r="I249" s="16">
        <v>1910414.4812799997</v>
      </c>
      <c r="J249" s="1" t="s">
        <v>74</v>
      </c>
      <c r="K249" s="1" t="s">
        <v>75</v>
      </c>
      <c r="L249" s="1" t="s">
        <v>469</v>
      </c>
      <c r="M249" s="1" t="s">
        <v>470</v>
      </c>
      <c r="N249" s="8" t="s">
        <v>471</v>
      </c>
      <c r="O249" s="17" t="s">
        <v>472</v>
      </c>
      <c r="P249" s="1"/>
      <c r="Q249" s="1"/>
      <c r="R249" s="1"/>
      <c r="S249" s="1"/>
      <c r="T249" s="1"/>
      <c r="U249" s="1"/>
      <c r="V249" s="1"/>
      <c r="W249" s="1"/>
      <c r="X249" s="42"/>
      <c r="Y249" s="1"/>
      <c r="Z249" s="1"/>
      <c r="AA249" s="43">
        <v>0</v>
      </c>
      <c r="AB249" s="1"/>
      <c r="AC249" s="1"/>
      <c r="AD249" s="1"/>
      <c r="AE249" s="16" t="s">
        <v>711</v>
      </c>
      <c r="AF249" s="1" t="s">
        <v>90</v>
      </c>
      <c r="AG249" s="1" t="s">
        <v>186</v>
      </c>
    </row>
    <row r="250" spans="1:33" ht="25.5" x14ac:dyDescent="0.25">
      <c r="A250" s="8" t="s">
        <v>7</v>
      </c>
      <c r="B250" s="1">
        <v>73152101</v>
      </c>
      <c r="C250" s="26" t="s">
        <v>712</v>
      </c>
      <c r="D250" s="9" t="s">
        <v>620</v>
      </c>
      <c r="E250" s="2" t="s">
        <v>517</v>
      </c>
      <c r="F250" s="1" t="s">
        <v>140</v>
      </c>
      <c r="G250" s="1" t="s">
        <v>73</v>
      </c>
      <c r="H250" s="16">
        <v>5649310.4900657134</v>
      </c>
      <c r="I250" s="16">
        <v>5649310.4900657134</v>
      </c>
      <c r="J250" s="1" t="s">
        <v>74</v>
      </c>
      <c r="K250" s="1" t="s">
        <v>75</v>
      </c>
      <c r="L250" s="1" t="s">
        <v>469</v>
      </c>
      <c r="M250" s="1" t="s">
        <v>470</v>
      </c>
      <c r="N250" s="8" t="s">
        <v>471</v>
      </c>
      <c r="O250" s="17" t="s">
        <v>472</v>
      </c>
      <c r="P250" s="1"/>
      <c r="Q250" s="1"/>
      <c r="R250" s="1"/>
      <c r="S250" s="1"/>
      <c r="T250" s="1"/>
      <c r="U250" s="1"/>
      <c r="V250" s="1"/>
      <c r="W250" s="1"/>
      <c r="X250" s="42"/>
      <c r="Y250" s="1"/>
      <c r="Z250" s="1"/>
      <c r="AA250" s="43">
        <v>0</v>
      </c>
      <c r="AB250" s="1"/>
      <c r="AC250" s="1"/>
      <c r="AD250" s="1"/>
      <c r="AE250" s="16" t="s">
        <v>711</v>
      </c>
      <c r="AF250" s="1" t="s">
        <v>90</v>
      </c>
      <c r="AG250" s="1" t="s">
        <v>186</v>
      </c>
    </row>
    <row r="251" spans="1:33" ht="25.5" x14ac:dyDescent="0.25">
      <c r="A251" s="8" t="s">
        <v>7</v>
      </c>
      <c r="B251" s="1">
        <v>73152101</v>
      </c>
      <c r="C251" s="23" t="s">
        <v>713</v>
      </c>
      <c r="D251" s="9" t="s">
        <v>620</v>
      </c>
      <c r="E251" s="2" t="s">
        <v>517</v>
      </c>
      <c r="F251" s="1" t="s">
        <v>140</v>
      </c>
      <c r="G251" s="1" t="s">
        <v>73</v>
      </c>
      <c r="H251" s="16">
        <v>1976489.2588800001</v>
      </c>
      <c r="I251" s="16">
        <v>1976489.2588800001</v>
      </c>
      <c r="J251" s="1" t="s">
        <v>74</v>
      </c>
      <c r="K251" s="1" t="s">
        <v>75</v>
      </c>
      <c r="L251" s="1" t="s">
        <v>469</v>
      </c>
      <c r="M251" s="1" t="s">
        <v>470</v>
      </c>
      <c r="N251" s="8" t="s">
        <v>471</v>
      </c>
      <c r="O251" s="17" t="s">
        <v>472</v>
      </c>
      <c r="P251" s="1"/>
      <c r="Q251" s="1"/>
      <c r="R251" s="1"/>
      <c r="S251" s="1"/>
      <c r="T251" s="1"/>
      <c r="U251" s="1"/>
      <c r="V251" s="1"/>
      <c r="W251" s="1"/>
      <c r="X251" s="42"/>
      <c r="Y251" s="1"/>
      <c r="Z251" s="1"/>
      <c r="AA251" s="43">
        <v>0</v>
      </c>
      <c r="AB251" s="1"/>
      <c r="AC251" s="1"/>
      <c r="AD251" s="1"/>
      <c r="AE251" s="16" t="s">
        <v>711</v>
      </c>
      <c r="AF251" s="1" t="s">
        <v>90</v>
      </c>
      <c r="AG251" s="1" t="s">
        <v>186</v>
      </c>
    </row>
    <row r="252" spans="1:33" ht="25.5" x14ac:dyDescent="0.25">
      <c r="A252" s="8" t="s">
        <v>7</v>
      </c>
      <c r="B252" s="1">
        <v>12352316</v>
      </c>
      <c r="C252" s="23" t="s">
        <v>714</v>
      </c>
      <c r="D252" s="9" t="s">
        <v>620</v>
      </c>
      <c r="E252" s="2" t="s">
        <v>509</v>
      </c>
      <c r="F252" s="1" t="s">
        <v>311</v>
      </c>
      <c r="G252" s="1" t="s">
        <v>73</v>
      </c>
      <c r="H252" s="16">
        <v>232859533.32756642</v>
      </c>
      <c r="I252" s="16">
        <v>232859533.32756642</v>
      </c>
      <c r="J252" s="1" t="s">
        <v>74</v>
      </c>
      <c r="K252" s="1" t="s">
        <v>75</v>
      </c>
      <c r="L252" s="1" t="s">
        <v>469</v>
      </c>
      <c r="M252" s="1" t="s">
        <v>470</v>
      </c>
      <c r="N252" s="8" t="s">
        <v>471</v>
      </c>
      <c r="O252" s="17" t="s">
        <v>472</v>
      </c>
      <c r="P252" s="1"/>
      <c r="Q252" s="1"/>
      <c r="R252" s="1"/>
      <c r="S252" s="1"/>
      <c r="T252" s="1"/>
      <c r="U252" s="1"/>
      <c r="V252" s="1"/>
      <c r="W252" s="1"/>
      <c r="X252" s="42"/>
      <c r="Y252" s="1"/>
      <c r="Z252" s="1"/>
      <c r="AA252" s="43">
        <v>0</v>
      </c>
      <c r="AB252" s="1"/>
      <c r="AC252" s="1"/>
      <c r="AD252" s="1"/>
      <c r="AE252" s="16" t="s">
        <v>711</v>
      </c>
      <c r="AF252" s="1" t="s">
        <v>90</v>
      </c>
      <c r="AG252" s="1" t="s">
        <v>186</v>
      </c>
    </row>
    <row r="253" spans="1:33" ht="25.5" x14ac:dyDescent="0.25">
      <c r="A253" s="8" t="s">
        <v>7</v>
      </c>
      <c r="B253" s="1">
        <v>73152101</v>
      </c>
      <c r="C253" s="23" t="s">
        <v>715</v>
      </c>
      <c r="D253" s="9" t="s">
        <v>620</v>
      </c>
      <c r="E253" s="2" t="s">
        <v>517</v>
      </c>
      <c r="F253" s="1" t="s">
        <v>140</v>
      </c>
      <c r="G253" s="1" t="s">
        <v>73</v>
      </c>
      <c r="H253" s="16">
        <v>8573214.9969915431</v>
      </c>
      <c r="I253" s="16">
        <v>8573214.9969915431</v>
      </c>
      <c r="J253" s="1" t="s">
        <v>74</v>
      </c>
      <c r="K253" s="1" t="s">
        <v>75</v>
      </c>
      <c r="L253" s="1" t="s">
        <v>469</v>
      </c>
      <c r="M253" s="1" t="s">
        <v>470</v>
      </c>
      <c r="N253" s="8" t="s">
        <v>471</v>
      </c>
      <c r="O253" s="17" t="s">
        <v>472</v>
      </c>
      <c r="P253" s="1"/>
      <c r="Q253" s="1"/>
      <c r="R253" s="1"/>
      <c r="S253" s="1"/>
      <c r="T253" s="1"/>
      <c r="U253" s="1"/>
      <c r="V253" s="1"/>
      <c r="W253" s="1"/>
      <c r="X253" s="42"/>
      <c r="Y253" s="1"/>
      <c r="Z253" s="1"/>
      <c r="AA253" s="43">
        <v>0</v>
      </c>
      <c r="AB253" s="1"/>
      <c r="AC253" s="1"/>
      <c r="AD253" s="1"/>
      <c r="AE253" s="16" t="s">
        <v>711</v>
      </c>
      <c r="AF253" s="1" t="s">
        <v>90</v>
      </c>
      <c r="AG253" s="1" t="s">
        <v>186</v>
      </c>
    </row>
    <row r="254" spans="1:33" ht="25.5" x14ac:dyDescent="0.25">
      <c r="A254" s="8" t="s">
        <v>7</v>
      </c>
      <c r="B254" s="1">
        <v>12352302</v>
      </c>
      <c r="C254" s="23" t="s">
        <v>716</v>
      </c>
      <c r="D254" s="9" t="s">
        <v>620</v>
      </c>
      <c r="E254" s="2" t="s">
        <v>517</v>
      </c>
      <c r="F254" s="1" t="s">
        <v>140</v>
      </c>
      <c r="G254" s="1" t="s">
        <v>73</v>
      </c>
      <c r="H254" s="16">
        <v>2625318.9649028564</v>
      </c>
      <c r="I254" s="16">
        <v>2625318.9649028564</v>
      </c>
      <c r="J254" s="1" t="s">
        <v>74</v>
      </c>
      <c r="K254" s="1" t="s">
        <v>75</v>
      </c>
      <c r="L254" s="1" t="s">
        <v>469</v>
      </c>
      <c r="M254" s="1" t="s">
        <v>470</v>
      </c>
      <c r="N254" s="8" t="s">
        <v>471</v>
      </c>
      <c r="O254" s="17" t="s">
        <v>472</v>
      </c>
      <c r="P254" s="1"/>
      <c r="Q254" s="1"/>
      <c r="R254" s="1"/>
      <c r="S254" s="1"/>
      <c r="T254" s="1"/>
      <c r="U254" s="1"/>
      <c r="V254" s="1"/>
      <c r="W254" s="1"/>
      <c r="X254" s="42"/>
      <c r="Y254" s="1"/>
      <c r="Z254" s="1"/>
      <c r="AA254" s="43">
        <v>0</v>
      </c>
      <c r="AB254" s="1"/>
      <c r="AC254" s="1"/>
      <c r="AD254" s="1"/>
      <c r="AE254" s="16" t="s">
        <v>711</v>
      </c>
      <c r="AF254" s="1" t="s">
        <v>90</v>
      </c>
      <c r="AG254" s="1" t="s">
        <v>186</v>
      </c>
    </row>
    <row r="255" spans="1:33" ht="25.5" x14ac:dyDescent="0.25">
      <c r="A255" s="8" t="s">
        <v>7</v>
      </c>
      <c r="B255" s="1">
        <v>80101601</v>
      </c>
      <c r="C255" s="1" t="s">
        <v>717</v>
      </c>
      <c r="D255" s="9" t="s">
        <v>540</v>
      </c>
      <c r="E255" s="2" t="s">
        <v>476</v>
      </c>
      <c r="F255" s="1" t="s">
        <v>72</v>
      </c>
      <c r="G255" s="1" t="s">
        <v>73</v>
      </c>
      <c r="H255" s="16">
        <v>915265100</v>
      </c>
      <c r="I255" s="16">
        <v>915265100</v>
      </c>
      <c r="J255" s="1" t="s">
        <v>74</v>
      </c>
      <c r="K255" s="1" t="s">
        <v>75</v>
      </c>
      <c r="L255" s="1" t="s">
        <v>469</v>
      </c>
      <c r="M255" s="1" t="s">
        <v>470</v>
      </c>
      <c r="N255" s="8" t="s">
        <v>471</v>
      </c>
      <c r="O255" s="17" t="s">
        <v>472</v>
      </c>
      <c r="P255" s="1"/>
      <c r="Q255" s="1"/>
      <c r="R255" s="1"/>
      <c r="S255" s="1"/>
      <c r="T255" s="1"/>
      <c r="U255" s="1"/>
      <c r="V255" s="1"/>
      <c r="W255" s="1"/>
      <c r="X255" s="42"/>
      <c r="Y255" s="1"/>
      <c r="Z255" s="1"/>
      <c r="AA255" s="43">
        <v>0</v>
      </c>
      <c r="AB255" s="1"/>
      <c r="AC255" s="1"/>
      <c r="AD255" s="1"/>
      <c r="AE255" s="16" t="s">
        <v>685</v>
      </c>
      <c r="AF255" s="1" t="s">
        <v>90</v>
      </c>
      <c r="AG255" s="1" t="s">
        <v>186</v>
      </c>
    </row>
    <row r="256" spans="1:33" ht="25.5" x14ac:dyDescent="0.25">
      <c r="A256" s="8" t="s">
        <v>7</v>
      </c>
      <c r="B256" s="1" t="s">
        <v>718</v>
      </c>
      <c r="C256" s="22" t="s">
        <v>719</v>
      </c>
      <c r="D256" s="9" t="s">
        <v>540</v>
      </c>
      <c r="E256" s="2" t="s">
        <v>509</v>
      </c>
      <c r="F256" s="1" t="s">
        <v>161</v>
      </c>
      <c r="G256" s="1" t="s">
        <v>73</v>
      </c>
      <c r="H256" s="16">
        <v>250000000</v>
      </c>
      <c r="I256" s="16">
        <v>250000000</v>
      </c>
      <c r="J256" s="1" t="s">
        <v>74</v>
      </c>
      <c r="K256" s="1" t="s">
        <v>75</v>
      </c>
      <c r="L256" s="1" t="s">
        <v>469</v>
      </c>
      <c r="M256" s="1" t="s">
        <v>470</v>
      </c>
      <c r="N256" s="8" t="s">
        <v>471</v>
      </c>
      <c r="O256" s="17" t="s">
        <v>472</v>
      </c>
      <c r="P256" s="1"/>
      <c r="Q256" s="1"/>
      <c r="R256" s="1"/>
      <c r="S256" s="1"/>
      <c r="T256" s="1"/>
      <c r="U256" s="1"/>
      <c r="V256" s="1"/>
      <c r="W256" s="1"/>
      <c r="X256" s="42"/>
      <c r="Y256" s="1"/>
      <c r="Z256" s="1"/>
      <c r="AA256" s="43">
        <v>0</v>
      </c>
      <c r="AB256" s="1"/>
      <c r="AC256" s="1"/>
      <c r="AD256" s="1"/>
      <c r="AE256" s="16" t="s">
        <v>614</v>
      </c>
      <c r="AF256" s="1" t="s">
        <v>90</v>
      </c>
      <c r="AG256" s="1" t="s">
        <v>186</v>
      </c>
    </row>
    <row r="257" spans="1:33" ht="38.25" x14ac:dyDescent="0.25">
      <c r="A257" s="8" t="s">
        <v>7</v>
      </c>
      <c r="B257" s="1">
        <v>43231507</v>
      </c>
      <c r="C257" s="22" t="s">
        <v>720</v>
      </c>
      <c r="D257" s="9" t="s">
        <v>70</v>
      </c>
      <c r="E257" s="2" t="s">
        <v>721</v>
      </c>
      <c r="F257" s="1" t="s">
        <v>161</v>
      </c>
      <c r="G257" s="1" t="s">
        <v>73</v>
      </c>
      <c r="H257" s="16">
        <v>200000000</v>
      </c>
      <c r="I257" s="16">
        <v>200000000</v>
      </c>
      <c r="J257" s="1" t="s">
        <v>74</v>
      </c>
      <c r="K257" s="1" t="s">
        <v>75</v>
      </c>
      <c r="L257" s="1" t="s">
        <v>469</v>
      </c>
      <c r="M257" s="1" t="s">
        <v>470</v>
      </c>
      <c r="N257" s="8" t="s">
        <v>471</v>
      </c>
      <c r="O257" s="17" t="s">
        <v>472</v>
      </c>
      <c r="P257" s="1"/>
      <c r="Q257" s="1"/>
      <c r="R257" s="1"/>
      <c r="S257" s="1"/>
      <c r="T257" s="1"/>
      <c r="U257" s="1"/>
      <c r="V257" s="1"/>
      <c r="W257" s="1"/>
      <c r="X257" s="42"/>
      <c r="Y257" s="1"/>
      <c r="Z257" s="1"/>
      <c r="AA257" s="43">
        <v>0</v>
      </c>
      <c r="AB257" s="1"/>
      <c r="AC257" s="1"/>
      <c r="AD257" s="1"/>
      <c r="AE257" s="16" t="s">
        <v>614</v>
      </c>
      <c r="AF257" s="1" t="s">
        <v>90</v>
      </c>
      <c r="AG257" s="1" t="s">
        <v>186</v>
      </c>
    </row>
    <row r="258" spans="1:33" ht="25.5" x14ac:dyDescent="0.25">
      <c r="A258" s="8" t="s">
        <v>7</v>
      </c>
      <c r="B258" s="1">
        <v>24101600</v>
      </c>
      <c r="C258" s="22" t="s">
        <v>722</v>
      </c>
      <c r="D258" s="9" t="s">
        <v>620</v>
      </c>
      <c r="E258" s="2" t="s">
        <v>517</v>
      </c>
      <c r="F258" s="1" t="s">
        <v>311</v>
      </c>
      <c r="G258" s="1" t="s">
        <v>73</v>
      </c>
      <c r="H258" s="16">
        <v>200000000</v>
      </c>
      <c r="I258" s="16">
        <v>200000000</v>
      </c>
      <c r="J258" s="1" t="s">
        <v>74</v>
      </c>
      <c r="K258" s="1" t="s">
        <v>75</v>
      </c>
      <c r="L258" s="1" t="s">
        <v>469</v>
      </c>
      <c r="M258" s="1" t="s">
        <v>470</v>
      </c>
      <c r="N258" s="8" t="s">
        <v>471</v>
      </c>
      <c r="O258" s="17" t="s">
        <v>472</v>
      </c>
      <c r="P258" s="1"/>
      <c r="Q258" s="1"/>
      <c r="R258" s="1"/>
      <c r="S258" s="1"/>
      <c r="T258" s="1"/>
      <c r="U258" s="1"/>
      <c r="V258" s="1"/>
      <c r="W258" s="1"/>
      <c r="X258" s="42"/>
      <c r="Y258" s="1"/>
      <c r="Z258" s="1"/>
      <c r="AA258" s="43">
        <v>0</v>
      </c>
      <c r="AB258" s="1"/>
      <c r="AC258" s="1"/>
      <c r="AD258" s="1"/>
      <c r="AE258" s="16" t="s">
        <v>676</v>
      </c>
      <c r="AF258" s="1" t="s">
        <v>90</v>
      </c>
      <c r="AG258" s="1" t="s">
        <v>186</v>
      </c>
    </row>
    <row r="259" spans="1:33" ht="25.5" x14ac:dyDescent="0.25">
      <c r="A259" s="8" t="s">
        <v>7</v>
      </c>
      <c r="B259" s="1">
        <v>24101600</v>
      </c>
      <c r="C259" s="22" t="s">
        <v>723</v>
      </c>
      <c r="D259" s="9" t="s">
        <v>151</v>
      </c>
      <c r="E259" s="2" t="s">
        <v>509</v>
      </c>
      <c r="F259" s="1" t="s">
        <v>140</v>
      </c>
      <c r="G259" s="1" t="s">
        <v>73</v>
      </c>
      <c r="H259" s="16">
        <v>5000000</v>
      </c>
      <c r="I259" s="16">
        <v>5000000</v>
      </c>
      <c r="J259" s="1" t="s">
        <v>74</v>
      </c>
      <c r="K259" s="1" t="s">
        <v>75</v>
      </c>
      <c r="L259" s="1" t="s">
        <v>469</v>
      </c>
      <c r="M259" s="1" t="s">
        <v>470</v>
      </c>
      <c r="N259" s="8" t="s">
        <v>471</v>
      </c>
      <c r="O259" s="17" t="s">
        <v>472</v>
      </c>
      <c r="P259" s="1"/>
      <c r="Q259" s="1"/>
      <c r="R259" s="1"/>
      <c r="S259" s="1"/>
      <c r="T259" s="1"/>
      <c r="U259" s="1"/>
      <c r="V259" s="1"/>
      <c r="W259" s="1"/>
      <c r="X259" s="42"/>
      <c r="Y259" s="1"/>
      <c r="Z259" s="1"/>
      <c r="AA259" s="43">
        <v>0</v>
      </c>
      <c r="AB259" s="1"/>
      <c r="AC259" s="1"/>
      <c r="AD259" s="1"/>
      <c r="AE259" s="16" t="s">
        <v>642</v>
      </c>
      <c r="AF259" s="1" t="s">
        <v>90</v>
      </c>
      <c r="AG259" s="1" t="s">
        <v>186</v>
      </c>
    </row>
    <row r="260" spans="1:33" ht="25.5" x14ac:dyDescent="0.25">
      <c r="A260" s="8" t="s">
        <v>7</v>
      </c>
      <c r="B260" s="1">
        <v>47121800</v>
      </c>
      <c r="C260" s="22" t="s">
        <v>724</v>
      </c>
      <c r="D260" s="9" t="s">
        <v>151</v>
      </c>
      <c r="E260" s="2" t="s">
        <v>509</v>
      </c>
      <c r="F260" s="1" t="s">
        <v>140</v>
      </c>
      <c r="G260" s="1" t="s">
        <v>73</v>
      </c>
      <c r="H260" s="16">
        <v>25000000</v>
      </c>
      <c r="I260" s="16">
        <v>25000000</v>
      </c>
      <c r="J260" s="1" t="s">
        <v>74</v>
      </c>
      <c r="K260" s="1" t="s">
        <v>75</v>
      </c>
      <c r="L260" s="1" t="s">
        <v>469</v>
      </c>
      <c r="M260" s="1" t="s">
        <v>470</v>
      </c>
      <c r="N260" s="8" t="s">
        <v>471</v>
      </c>
      <c r="O260" s="17" t="s">
        <v>472</v>
      </c>
      <c r="P260" s="1"/>
      <c r="Q260" s="1"/>
      <c r="R260" s="1"/>
      <c r="S260" s="1"/>
      <c r="T260" s="1"/>
      <c r="U260" s="1"/>
      <c r="V260" s="1"/>
      <c r="W260" s="1"/>
      <c r="X260" s="42"/>
      <c r="Y260" s="1"/>
      <c r="Z260" s="1"/>
      <c r="AA260" s="43">
        <v>0</v>
      </c>
      <c r="AB260" s="1"/>
      <c r="AC260" s="1"/>
      <c r="AD260" s="1"/>
      <c r="AE260" s="16" t="s">
        <v>725</v>
      </c>
      <c r="AF260" s="1" t="s">
        <v>90</v>
      </c>
      <c r="AG260" s="1" t="s">
        <v>186</v>
      </c>
    </row>
    <row r="261" spans="1:33" ht="25.5" x14ac:dyDescent="0.25">
      <c r="A261" s="8" t="s">
        <v>7</v>
      </c>
      <c r="B261" s="1">
        <v>23152200</v>
      </c>
      <c r="C261" s="22" t="s">
        <v>726</v>
      </c>
      <c r="D261" s="9" t="s">
        <v>620</v>
      </c>
      <c r="E261" s="2" t="s">
        <v>517</v>
      </c>
      <c r="F261" s="1" t="s">
        <v>311</v>
      </c>
      <c r="G261" s="1" t="s">
        <v>73</v>
      </c>
      <c r="H261" s="16">
        <v>250000000</v>
      </c>
      <c r="I261" s="16">
        <v>250000000</v>
      </c>
      <c r="J261" s="1" t="s">
        <v>74</v>
      </c>
      <c r="K261" s="1" t="s">
        <v>75</v>
      </c>
      <c r="L261" s="1" t="s">
        <v>469</v>
      </c>
      <c r="M261" s="1" t="s">
        <v>470</v>
      </c>
      <c r="N261" s="8" t="s">
        <v>471</v>
      </c>
      <c r="O261" s="17" t="s">
        <v>472</v>
      </c>
      <c r="P261" s="1"/>
      <c r="Q261" s="1"/>
      <c r="R261" s="1"/>
      <c r="S261" s="1"/>
      <c r="T261" s="1"/>
      <c r="U261" s="1"/>
      <c r="V261" s="1"/>
      <c r="W261" s="1"/>
      <c r="X261" s="42"/>
      <c r="Y261" s="1"/>
      <c r="Z261" s="1"/>
      <c r="AA261" s="43">
        <v>0</v>
      </c>
      <c r="AB261" s="1"/>
      <c r="AC261" s="1"/>
      <c r="AD261" s="1"/>
      <c r="AE261" s="16" t="s">
        <v>676</v>
      </c>
      <c r="AF261" s="1" t="s">
        <v>90</v>
      </c>
      <c r="AG261" s="1" t="s">
        <v>186</v>
      </c>
    </row>
    <row r="262" spans="1:33" ht="25.5" x14ac:dyDescent="0.25">
      <c r="A262" s="8" t="s">
        <v>7</v>
      </c>
      <c r="B262" s="1">
        <v>81101800</v>
      </c>
      <c r="C262" s="20" t="s">
        <v>727</v>
      </c>
      <c r="D262" s="9" t="s">
        <v>540</v>
      </c>
      <c r="E262" s="2" t="s">
        <v>494</v>
      </c>
      <c r="F262" s="1" t="s">
        <v>438</v>
      </c>
      <c r="G262" s="1" t="s">
        <v>73</v>
      </c>
      <c r="H262" s="16">
        <v>100000000</v>
      </c>
      <c r="I262" s="16">
        <v>100000000</v>
      </c>
      <c r="J262" s="1" t="s">
        <v>74</v>
      </c>
      <c r="K262" s="1" t="s">
        <v>75</v>
      </c>
      <c r="L262" s="1" t="s">
        <v>469</v>
      </c>
      <c r="M262" s="1" t="s">
        <v>470</v>
      </c>
      <c r="N262" s="8" t="s">
        <v>471</v>
      </c>
      <c r="O262" s="17" t="s">
        <v>472</v>
      </c>
      <c r="P262" s="1"/>
      <c r="Q262" s="1"/>
      <c r="R262" s="1"/>
      <c r="S262" s="1"/>
      <c r="T262" s="1"/>
      <c r="U262" s="1"/>
      <c r="V262" s="1"/>
      <c r="W262" s="1"/>
      <c r="X262" s="42"/>
      <c r="Y262" s="1"/>
      <c r="Z262" s="1"/>
      <c r="AA262" s="43">
        <v>0</v>
      </c>
      <c r="AB262" s="1"/>
      <c r="AC262" s="1"/>
      <c r="AD262" s="1"/>
      <c r="AE262" s="16" t="s">
        <v>685</v>
      </c>
      <c r="AF262" s="1" t="s">
        <v>90</v>
      </c>
      <c r="AG262" s="1" t="s">
        <v>186</v>
      </c>
    </row>
    <row r="263" spans="1:33" ht="25.5" x14ac:dyDescent="0.25">
      <c r="A263" s="8" t="s">
        <v>7</v>
      </c>
      <c r="B263" s="1">
        <v>83101808</v>
      </c>
      <c r="C263" s="20" t="s">
        <v>728</v>
      </c>
      <c r="D263" s="9" t="s">
        <v>540</v>
      </c>
      <c r="E263" s="2" t="s">
        <v>494</v>
      </c>
      <c r="F263" s="1" t="s">
        <v>140</v>
      </c>
      <c r="G263" s="1" t="s">
        <v>73</v>
      </c>
      <c r="H263" s="16">
        <v>65000000</v>
      </c>
      <c r="I263" s="16">
        <v>65000000</v>
      </c>
      <c r="J263" s="1" t="s">
        <v>74</v>
      </c>
      <c r="K263" s="1" t="s">
        <v>75</v>
      </c>
      <c r="L263" s="1" t="s">
        <v>469</v>
      </c>
      <c r="M263" s="1" t="s">
        <v>470</v>
      </c>
      <c r="N263" s="8" t="s">
        <v>471</v>
      </c>
      <c r="O263" s="17" t="s">
        <v>472</v>
      </c>
      <c r="P263" s="1"/>
      <c r="Q263" s="1"/>
      <c r="R263" s="1"/>
      <c r="S263" s="1"/>
      <c r="T263" s="1"/>
      <c r="U263" s="1"/>
      <c r="V263" s="1"/>
      <c r="W263" s="1"/>
      <c r="X263" s="42"/>
      <c r="Y263" s="1"/>
      <c r="Z263" s="1"/>
      <c r="AA263" s="43">
        <v>0</v>
      </c>
      <c r="AB263" s="1"/>
      <c r="AC263" s="1"/>
      <c r="AD263" s="1"/>
      <c r="AE263" s="16" t="s">
        <v>644</v>
      </c>
      <c r="AF263" s="1" t="s">
        <v>90</v>
      </c>
      <c r="AG263" s="1" t="s">
        <v>186</v>
      </c>
    </row>
    <row r="264" spans="1:33" ht="25.5" x14ac:dyDescent="0.25">
      <c r="A264" s="8" t="s">
        <v>7</v>
      </c>
      <c r="B264" s="1">
        <v>32152002</v>
      </c>
      <c r="C264" s="15" t="s">
        <v>729</v>
      </c>
      <c r="D264" s="9" t="s">
        <v>620</v>
      </c>
      <c r="E264" s="2" t="s">
        <v>517</v>
      </c>
      <c r="F264" s="1" t="s">
        <v>72</v>
      </c>
      <c r="G264" s="1" t="s">
        <v>73</v>
      </c>
      <c r="H264" s="16">
        <v>1200000000</v>
      </c>
      <c r="I264" s="16">
        <v>1200000000</v>
      </c>
      <c r="J264" s="1" t="s">
        <v>74</v>
      </c>
      <c r="K264" s="1" t="s">
        <v>75</v>
      </c>
      <c r="L264" s="1" t="s">
        <v>469</v>
      </c>
      <c r="M264" s="1" t="s">
        <v>470</v>
      </c>
      <c r="N264" s="8" t="s">
        <v>471</v>
      </c>
      <c r="O264" s="17" t="s">
        <v>472</v>
      </c>
      <c r="P264" s="1"/>
      <c r="Q264" s="1"/>
      <c r="R264" s="1"/>
      <c r="S264" s="1"/>
      <c r="T264" s="1"/>
      <c r="U264" s="1"/>
      <c r="V264" s="1"/>
      <c r="W264" s="1"/>
      <c r="X264" s="42"/>
      <c r="Y264" s="1"/>
      <c r="Z264" s="1"/>
      <c r="AA264" s="43">
        <v>0</v>
      </c>
      <c r="AB264" s="1"/>
      <c r="AC264" s="1"/>
      <c r="AD264" s="1"/>
      <c r="AE264" s="16" t="s">
        <v>644</v>
      </c>
      <c r="AF264" s="1" t="s">
        <v>90</v>
      </c>
      <c r="AG264" s="1" t="s">
        <v>186</v>
      </c>
    </row>
    <row r="265" spans="1:33" ht="25.5" x14ac:dyDescent="0.25">
      <c r="A265" s="8" t="s">
        <v>7</v>
      </c>
      <c r="B265" s="1" t="s">
        <v>730</v>
      </c>
      <c r="C265" s="15" t="s">
        <v>731</v>
      </c>
      <c r="D265" s="9" t="s">
        <v>138</v>
      </c>
      <c r="E265" s="2" t="s">
        <v>494</v>
      </c>
      <c r="F265" s="1" t="s">
        <v>161</v>
      </c>
      <c r="G265" s="1" t="s">
        <v>73</v>
      </c>
      <c r="H265" s="16">
        <v>200000000</v>
      </c>
      <c r="I265" s="16">
        <v>200000000</v>
      </c>
      <c r="J265" s="1" t="s">
        <v>74</v>
      </c>
      <c r="K265" s="1" t="s">
        <v>75</v>
      </c>
      <c r="L265" s="1" t="s">
        <v>469</v>
      </c>
      <c r="M265" s="1" t="s">
        <v>470</v>
      </c>
      <c r="N265" s="8" t="s">
        <v>471</v>
      </c>
      <c r="O265" s="17" t="s">
        <v>472</v>
      </c>
      <c r="P265" s="1"/>
      <c r="Q265" s="1"/>
      <c r="R265" s="1"/>
      <c r="S265" s="1"/>
      <c r="T265" s="1"/>
      <c r="U265" s="1"/>
      <c r="V265" s="1"/>
      <c r="W265" s="1"/>
      <c r="X265" s="42"/>
      <c r="Y265" s="1"/>
      <c r="Z265" s="1"/>
      <c r="AA265" s="43">
        <v>0</v>
      </c>
      <c r="AB265" s="1"/>
      <c r="AC265" s="1"/>
      <c r="AD265" s="1"/>
      <c r="AE265" s="16" t="s">
        <v>644</v>
      </c>
      <c r="AF265" s="1" t="s">
        <v>90</v>
      </c>
      <c r="AG265" s="1" t="s">
        <v>186</v>
      </c>
    </row>
    <row r="266" spans="1:33" ht="63.75" x14ac:dyDescent="0.25">
      <c r="A266" s="8" t="s">
        <v>7</v>
      </c>
      <c r="B266" s="1">
        <v>27113201</v>
      </c>
      <c r="C266" s="15" t="s">
        <v>732</v>
      </c>
      <c r="D266" s="9" t="s">
        <v>540</v>
      </c>
      <c r="E266" s="2" t="s">
        <v>487</v>
      </c>
      <c r="F266" s="1" t="s">
        <v>140</v>
      </c>
      <c r="G266" s="1" t="s">
        <v>73</v>
      </c>
      <c r="H266" s="16">
        <v>30000000</v>
      </c>
      <c r="I266" s="16">
        <v>30000000</v>
      </c>
      <c r="J266" s="1" t="s">
        <v>74</v>
      </c>
      <c r="K266" s="1" t="s">
        <v>75</v>
      </c>
      <c r="L266" s="1" t="s">
        <v>469</v>
      </c>
      <c r="M266" s="1" t="s">
        <v>470</v>
      </c>
      <c r="N266" s="8" t="s">
        <v>471</v>
      </c>
      <c r="O266" s="17" t="s">
        <v>472</v>
      </c>
      <c r="P266" s="1"/>
      <c r="Q266" s="1"/>
      <c r="R266" s="1"/>
      <c r="S266" s="1"/>
      <c r="T266" s="1"/>
      <c r="U266" s="1"/>
      <c r="V266" s="1"/>
      <c r="W266" s="1"/>
      <c r="X266" s="42"/>
      <c r="Y266" s="1"/>
      <c r="Z266" s="1"/>
      <c r="AA266" s="43">
        <v>0</v>
      </c>
      <c r="AB266" s="1"/>
      <c r="AC266" s="1"/>
      <c r="AD266" s="1"/>
      <c r="AE266" s="16" t="s">
        <v>693</v>
      </c>
      <c r="AF266" s="1" t="s">
        <v>90</v>
      </c>
      <c r="AG266" s="1" t="s">
        <v>186</v>
      </c>
    </row>
    <row r="267" spans="1:33" ht="38.25" x14ac:dyDescent="0.25">
      <c r="A267" s="8" t="s">
        <v>7</v>
      </c>
      <c r="B267" s="1" t="s">
        <v>733</v>
      </c>
      <c r="C267" s="1" t="s">
        <v>734</v>
      </c>
      <c r="D267" s="9" t="s">
        <v>151</v>
      </c>
      <c r="E267" s="2" t="s">
        <v>468</v>
      </c>
      <c r="F267" s="1" t="s">
        <v>161</v>
      </c>
      <c r="G267" s="1" t="s">
        <v>73</v>
      </c>
      <c r="H267" s="16">
        <v>380000000</v>
      </c>
      <c r="I267" s="16">
        <v>308385963</v>
      </c>
      <c r="J267" s="1" t="s">
        <v>74</v>
      </c>
      <c r="K267" s="1" t="s">
        <v>75</v>
      </c>
      <c r="L267" s="1" t="s">
        <v>469</v>
      </c>
      <c r="M267" s="1" t="s">
        <v>470</v>
      </c>
      <c r="N267" s="8" t="s">
        <v>471</v>
      </c>
      <c r="O267" s="17" t="s">
        <v>472</v>
      </c>
      <c r="P267" s="1"/>
      <c r="Q267" s="1"/>
      <c r="R267" s="1"/>
      <c r="S267" s="1"/>
      <c r="T267" s="1"/>
      <c r="U267" s="1"/>
      <c r="V267" s="1"/>
      <c r="W267" s="1">
        <v>16165</v>
      </c>
      <c r="X267" s="42"/>
      <c r="Y267" s="1"/>
      <c r="Z267" s="1"/>
      <c r="AA267" s="44">
        <f t="shared" si="9"/>
        <v>0</v>
      </c>
      <c r="AB267" s="1"/>
      <c r="AC267" s="1"/>
      <c r="AD267" s="1"/>
      <c r="AE267" s="16" t="s">
        <v>693</v>
      </c>
      <c r="AF267" s="1" t="s">
        <v>90</v>
      </c>
      <c r="AG267" s="1" t="s">
        <v>186</v>
      </c>
    </row>
    <row r="268" spans="1:33" ht="38.25" x14ac:dyDescent="0.25">
      <c r="A268" s="8" t="s">
        <v>7</v>
      </c>
      <c r="B268" s="1" t="s">
        <v>735</v>
      </c>
      <c r="C268" s="1" t="s">
        <v>736</v>
      </c>
      <c r="D268" s="9" t="s">
        <v>151</v>
      </c>
      <c r="E268" s="2" t="s">
        <v>468</v>
      </c>
      <c r="F268" s="1" t="s">
        <v>521</v>
      </c>
      <c r="G268" s="1" t="s">
        <v>73</v>
      </c>
      <c r="H268" s="16">
        <v>60000000</v>
      </c>
      <c r="I268" s="16">
        <v>60000000</v>
      </c>
      <c r="J268" s="1" t="s">
        <v>74</v>
      </c>
      <c r="K268" s="1" t="s">
        <v>75</v>
      </c>
      <c r="L268" s="1" t="s">
        <v>469</v>
      </c>
      <c r="M268" s="1" t="s">
        <v>470</v>
      </c>
      <c r="N268" s="8" t="s">
        <v>471</v>
      </c>
      <c r="O268" s="17" t="s">
        <v>472</v>
      </c>
      <c r="P268" s="1"/>
      <c r="Q268" s="1"/>
      <c r="R268" s="1"/>
      <c r="S268" s="1"/>
      <c r="T268" s="1"/>
      <c r="U268" s="1"/>
      <c r="V268" s="1"/>
      <c r="W268" s="1"/>
      <c r="X268" s="42"/>
      <c r="Y268" s="1"/>
      <c r="Z268" s="1"/>
      <c r="AA268" s="43">
        <v>0</v>
      </c>
      <c r="AB268" s="1"/>
      <c r="AC268" s="1"/>
      <c r="AD268" s="1"/>
      <c r="AE268" s="16" t="s">
        <v>693</v>
      </c>
      <c r="AF268" s="1" t="s">
        <v>90</v>
      </c>
      <c r="AG268" s="1" t="s">
        <v>186</v>
      </c>
    </row>
    <row r="269" spans="1:33" ht="38.25" x14ac:dyDescent="0.25">
      <c r="A269" s="8" t="s">
        <v>7</v>
      </c>
      <c r="B269" s="1">
        <v>81102702</v>
      </c>
      <c r="C269" s="1" t="s">
        <v>737</v>
      </c>
      <c r="D269" s="9" t="s">
        <v>70</v>
      </c>
      <c r="E269" s="2" t="s">
        <v>517</v>
      </c>
      <c r="F269" s="1" t="s">
        <v>140</v>
      </c>
      <c r="G269" s="1" t="s">
        <v>73</v>
      </c>
      <c r="H269" s="16">
        <v>15000000</v>
      </c>
      <c r="I269" s="16">
        <v>15000000</v>
      </c>
      <c r="J269" s="1" t="s">
        <v>74</v>
      </c>
      <c r="K269" s="1" t="s">
        <v>75</v>
      </c>
      <c r="L269" s="1" t="s">
        <v>469</v>
      </c>
      <c r="M269" s="1" t="s">
        <v>470</v>
      </c>
      <c r="N269" s="8" t="s">
        <v>471</v>
      </c>
      <c r="O269" s="17" t="s">
        <v>472</v>
      </c>
      <c r="P269" s="1"/>
      <c r="Q269" s="1"/>
      <c r="R269" s="1"/>
      <c r="S269" s="1"/>
      <c r="T269" s="1"/>
      <c r="U269" s="1"/>
      <c r="V269" s="1"/>
      <c r="W269" s="1"/>
      <c r="X269" s="42"/>
      <c r="Y269" s="1"/>
      <c r="Z269" s="1"/>
      <c r="AA269" s="43">
        <v>0</v>
      </c>
      <c r="AB269" s="1"/>
      <c r="AC269" s="1"/>
      <c r="AD269" s="1"/>
      <c r="AE269" s="16" t="s">
        <v>693</v>
      </c>
      <c r="AF269" s="1" t="s">
        <v>90</v>
      </c>
      <c r="AG269" s="1" t="s">
        <v>186</v>
      </c>
    </row>
    <row r="270" spans="1:33" ht="38.25" x14ac:dyDescent="0.25">
      <c r="A270" s="8" t="s">
        <v>7</v>
      </c>
      <c r="B270" s="1" t="s">
        <v>733</v>
      </c>
      <c r="C270" s="1" t="s">
        <v>738</v>
      </c>
      <c r="D270" s="9" t="s">
        <v>138</v>
      </c>
      <c r="E270" s="2" t="s">
        <v>739</v>
      </c>
      <c r="F270" s="1" t="s">
        <v>161</v>
      </c>
      <c r="G270" s="1" t="s">
        <v>73</v>
      </c>
      <c r="H270" s="16">
        <v>100000000</v>
      </c>
      <c r="I270" s="16">
        <v>100000000</v>
      </c>
      <c r="J270" s="1" t="s">
        <v>74</v>
      </c>
      <c r="K270" s="1" t="s">
        <v>75</v>
      </c>
      <c r="L270" s="1" t="s">
        <v>469</v>
      </c>
      <c r="M270" s="1" t="s">
        <v>470</v>
      </c>
      <c r="N270" s="8" t="s">
        <v>471</v>
      </c>
      <c r="O270" s="17" t="s">
        <v>472</v>
      </c>
      <c r="P270" s="1"/>
      <c r="Q270" s="1"/>
      <c r="R270" s="1"/>
      <c r="S270" s="1"/>
      <c r="T270" s="1"/>
      <c r="U270" s="1"/>
      <c r="V270" s="1"/>
      <c r="W270" s="1"/>
      <c r="X270" s="42"/>
      <c r="Y270" s="1"/>
      <c r="Z270" s="1"/>
      <c r="AA270" s="43">
        <v>0</v>
      </c>
      <c r="AB270" s="1"/>
      <c r="AC270" s="1"/>
      <c r="AD270" s="1"/>
      <c r="AE270" s="16" t="s">
        <v>693</v>
      </c>
      <c r="AF270" s="1" t="s">
        <v>90</v>
      </c>
      <c r="AG270" s="1" t="s">
        <v>186</v>
      </c>
    </row>
    <row r="271" spans="1:33" ht="51" x14ac:dyDescent="0.25">
      <c r="A271" s="8" t="s">
        <v>7</v>
      </c>
      <c r="B271" s="1" t="s">
        <v>733</v>
      </c>
      <c r="C271" s="15" t="s">
        <v>740</v>
      </c>
      <c r="D271" s="9" t="s">
        <v>138</v>
      </c>
      <c r="E271" s="2" t="s">
        <v>739</v>
      </c>
      <c r="F271" s="1" t="s">
        <v>161</v>
      </c>
      <c r="G271" s="1" t="s">
        <v>73</v>
      </c>
      <c r="H271" s="16">
        <v>150000000</v>
      </c>
      <c r="I271" s="16">
        <v>150000000</v>
      </c>
      <c r="J271" s="1" t="s">
        <v>74</v>
      </c>
      <c r="K271" s="1" t="s">
        <v>75</v>
      </c>
      <c r="L271" s="1" t="s">
        <v>469</v>
      </c>
      <c r="M271" s="1" t="s">
        <v>470</v>
      </c>
      <c r="N271" s="8" t="s">
        <v>471</v>
      </c>
      <c r="O271" s="17" t="s">
        <v>472</v>
      </c>
      <c r="P271" s="1"/>
      <c r="Q271" s="1"/>
      <c r="R271" s="1"/>
      <c r="S271" s="1"/>
      <c r="T271" s="1"/>
      <c r="U271" s="1"/>
      <c r="V271" s="1"/>
      <c r="W271" s="1"/>
      <c r="X271" s="42"/>
      <c r="Y271" s="1"/>
      <c r="Z271" s="1"/>
      <c r="AA271" s="43">
        <v>0</v>
      </c>
      <c r="AB271" s="1"/>
      <c r="AC271" s="1"/>
      <c r="AD271" s="1"/>
      <c r="AE271" s="16" t="s">
        <v>693</v>
      </c>
      <c r="AF271" s="1" t="s">
        <v>90</v>
      </c>
      <c r="AG271" s="1" t="s">
        <v>186</v>
      </c>
    </row>
    <row r="272" spans="1:33" ht="25.5" x14ac:dyDescent="0.25">
      <c r="A272" s="8" t="s">
        <v>7</v>
      </c>
      <c r="B272" s="1">
        <v>41115700</v>
      </c>
      <c r="C272" s="22" t="s">
        <v>741</v>
      </c>
      <c r="D272" s="9" t="s">
        <v>102</v>
      </c>
      <c r="E272" s="2" t="s">
        <v>487</v>
      </c>
      <c r="F272" s="1" t="s">
        <v>140</v>
      </c>
      <c r="G272" s="1" t="s">
        <v>73</v>
      </c>
      <c r="H272" s="16">
        <v>60000000</v>
      </c>
      <c r="I272" s="16">
        <v>60000000</v>
      </c>
      <c r="J272" s="1" t="s">
        <v>74</v>
      </c>
      <c r="K272" s="1" t="s">
        <v>75</v>
      </c>
      <c r="L272" s="1" t="s">
        <v>469</v>
      </c>
      <c r="M272" s="1" t="s">
        <v>470</v>
      </c>
      <c r="N272" s="8" t="s">
        <v>471</v>
      </c>
      <c r="O272" s="17" t="s">
        <v>472</v>
      </c>
      <c r="P272" s="1"/>
      <c r="Q272" s="1"/>
      <c r="R272" s="1"/>
      <c r="S272" s="1"/>
      <c r="T272" s="1"/>
      <c r="U272" s="1"/>
      <c r="V272" s="1"/>
      <c r="W272" s="1"/>
      <c r="X272" s="42"/>
      <c r="Y272" s="1"/>
      <c r="Z272" s="1"/>
      <c r="AA272" s="43">
        <v>0</v>
      </c>
      <c r="AB272" s="1"/>
      <c r="AC272" s="1"/>
      <c r="AD272" s="1"/>
      <c r="AE272" s="16" t="s">
        <v>614</v>
      </c>
      <c r="AF272" s="1" t="s">
        <v>90</v>
      </c>
      <c r="AG272" s="1" t="s">
        <v>186</v>
      </c>
    </row>
    <row r="273" spans="1:33" ht="25.5" x14ac:dyDescent="0.25">
      <c r="A273" s="8" t="s">
        <v>7</v>
      </c>
      <c r="B273" s="1">
        <v>81141704</v>
      </c>
      <c r="C273" s="22" t="s">
        <v>742</v>
      </c>
      <c r="D273" s="9" t="s">
        <v>151</v>
      </c>
      <c r="E273" s="2" t="s">
        <v>570</v>
      </c>
      <c r="F273" s="1" t="s">
        <v>140</v>
      </c>
      <c r="G273" s="1" t="s">
        <v>73</v>
      </c>
      <c r="H273" s="16">
        <v>50000000</v>
      </c>
      <c r="I273" s="16">
        <v>50000000</v>
      </c>
      <c r="J273" s="1" t="s">
        <v>74</v>
      </c>
      <c r="K273" s="1" t="s">
        <v>75</v>
      </c>
      <c r="L273" s="1" t="s">
        <v>469</v>
      </c>
      <c r="M273" s="1" t="s">
        <v>470</v>
      </c>
      <c r="N273" s="8" t="s">
        <v>471</v>
      </c>
      <c r="O273" s="17" t="s">
        <v>472</v>
      </c>
      <c r="P273" s="1"/>
      <c r="Q273" s="1"/>
      <c r="R273" s="1"/>
      <c r="S273" s="1"/>
      <c r="T273" s="1"/>
      <c r="U273" s="1"/>
      <c r="V273" s="1"/>
      <c r="W273" s="1"/>
      <c r="X273" s="42"/>
      <c r="Y273" s="1"/>
      <c r="Z273" s="1"/>
      <c r="AA273" s="43">
        <v>0</v>
      </c>
      <c r="AB273" s="1"/>
      <c r="AC273" s="1"/>
      <c r="AD273" s="1"/>
      <c r="AE273" s="16" t="s">
        <v>614</v>
      </c>
      <c r="AF273" s="1" t="s">
        <v>90</v>
      </c>
      <c r="AG273" s="1" t="s">
        <v>186</v>
      </c>
    </row>
    <row r="274" spans="1:33" ht="25.5" x14ac:dyDescent="0.25">
      <c r="A274" s="8" t="s">
        <v>7</v>
      </c>
      <c r="B274" s="1">
        <v>78102203</v>
      </c>
      <c r="C274" s="18" t="s">
        <v>743</v>
      </c>
      <c r="D274" s="9" t="s">
        <v>169</v>
      </c>
      <c r="E274" s="2" t="s">
        <v>169</v>
      </c>
      <c r="F274" s="2" t="s">
        <v>169</v>
      </c>
      <c r="G274" s="1" t="s">
        <v>73</v>
      </c>
      <c r="H274" s="16">
        <v>6439200</v>
      </c>
      <c r="I274" s="16">
        <v>6439200</v>
      </c>
      <c r="J274" s="1" t="s">
        <v>74</v>
      </c>
      <c r="K274" s="1" t="s">
        <v>75</v>
      </c>
      <c r="L274" s="1" t="s">
        <v>469</v>
      </c>
      <c r="M274" s="1" t="s">
        <v>470</v>
      </c>
      <c r="N274" s="8" t="s">
        <v>471</v>
      </c>
      <c r="O274" s="17" t="s">
        <v>472</v>
      </c>
      <c r="P274" s="1"/>
      <c r="Q274" s="1"/>
      <c r="R274" s="1"/>
      <c r="S274" s="1"/>
      <c r="T274" s="1"/>
      <c r="U274" s="1"/>
      <c r="V274" s="1"/>
      <c r="W274" s="1"/>
      <c r="X274" s="42"/>
      <c r="Y274" s="1"/>
      <c r="Z274" s="1"/>
      <c r="AA274" s="43">
        <v>0</v>
      </c>
      <c r="AB274" s="1"/>
      <c r="AC274" s="1"/>
      <c r="AD274" s="1"/>
      <c r="AE274" s="16" t="s">
        <v>483</v>
      </c>
      <c r="AF274" s="1" t="s">
        <v>90</v>
      </c>
      <c r="AG274" s="1" t="s">
        <v>186</v>
      </c>
    </row>
    <row r="275" spans="1:33" ht="25.5" x14ac:dyDescent="0.25">
      <c r="A275" s="8" t="s">
        <v>7</v>
      </c>
      <c r="B275" s="1">
        <v>81112200</v>
      </c>
      <c r="C275" s="15" t="s">
        <v>744</v>
      </c>
      <c r="D275" s="9" t="s">
        <v>169</v>
      </c>
      <c r="E275" s="2" t="s">
        <v>169</v>
      </c>
      <c r="F275" s="2" t="s">
        <v>169</v>
      </c>
      <c r="G275" s="1" t="s">
        <v>73</v>
      </c>
      <c r="H275" s="16">
        <v>70000000</v>
      </c>
      <c r="I275" s="16">
        <v>70000000</v>
      </c>
      <c r="J275" s="1" t="s">
        <v>74</v>
      </c>
      <c r="K275" s="1" t="s">
        <v>75</v>
      </c>
      <c r="L275" s="1" t="s">
        <v>469</v>
      </c>
      <c r="M275" s="1" t="s">
        <v>470</v>
      </c>
      <c r="N275" s="8" t="s">
        <v>471</v>
      </c>
      <c r="O275" s="17" t="s">
        <v>472</v>
      </c>
      <c r="P275" s="1"/>
      <c r="Q275" s="1"/>
      <c r="R275" s="1"/>
      <c r="S275" s="1"/>
      <c r="T275" s="1"/>
      <c r="U275" s="1"/>
      <c r="V275" s="1"/>
      <c r="W275" s="1"/>
      <c r="X275" s="42"/>
      <c r="Y275" s="1"/>
      <c r="Z275" s="1"/>
      <c r="AA275" s="43">
        <v>0</v>
      </c>
      <c r="AB275" s="1"/>
      <c r="AC275" s="1"/>
      <c r="AD275" s="1"/>
      <c r="AE275" s="16" t="s">
        <v>745</v>
      </c>
      <c r="AF275" s="1" t="s">
        <v>90</v>
      </c>
      <c r="AG275" s="1" t="s">
        <v>186</v>
      </c>
    </row>
    <row r="276" spans="1:33" ht="25.5" x14ac:dyDescent="0.25">
      <c r="A276" s="8" t="s">
        <v>7</v>
      </c>
      <c r="B276" s="1">
        <v>81112200</v>
      </c>
      <c r="C276" s="15" t="s">
        <v>746</v>
      </c>
      <c r="D276" s="9" t="s">
        <v>169</v>
      </c>
      <c r="E276" s="2" t="s">
        <v>169</v>
      </c>
      <c r="F276" s="2" t="s">
        <v>169</v>
      </c>
      <c r="G276" s="1" t="s">
        <v>73</v>
      </c>
      <c r="H276" s="16">
        <v>600000000</v>
      </c>
      <c r="I276" s="16">
        <v>600000000</v>
      </c>
      <c r="J276" s="1" t="s">
        <v>74</v>
      </c>
      <c r="K276" s="1" t="s">
        <v>75</v>
      </c>
      <c r="L276" s="1" t="s">
        <v>469</v>
      </c>
      <c r="M276" s="1" t="s">
        <v>470</v>
      </c>
      <c r="N276" s="8" t="s">
        <v>471</v>
      </c>
      <c r="O276" s="17" t="s">
        <v>472</v>
      </c>
      <c r="P276" s="1"/>
      <c r="Q276" s="1"/>
      <c r="R276" s="1"/>
      <c r="S276" s="1"/>
      <c r="T276" s="1"/>
      <c r="U276" s="1"/>
      <c r="V276" s="1"/>
      <c r="W276" s="1"/>
      <c r="X276" s="42"/>
      <c r="Y276" s="1"/>
      <c r="Z276" s="1"/>
      <c r="AA276" s="43">
        <v>0</v>
      </c>
      <c r="AB276" s="1"/>
      <c r="AC276" s="1"/>
      <c r="AD276" s="1"/>
      <c r="AE276" s="16" t="s">
        <v>745</v>
      </c>
      <c r="AF276" s="1" t="s">
        <v>90</v>
      </c>
      <c r="AG276" s="1" t="s">
        <v>186</v>
      </c>
    </row>
    <row r="277" spans="1:33" ht="25.5" x14ac:dyDescent="0.25">
      <c r="A277" s="8" t="s">
        <v>7</v>
      </c>
      <c r="B277" s="1">
        <v>80101703</v>
      </c>
      <c r="C277" s="15" t="s">
        <v>747</v>
      </c>
      <c r="D277" s="9" t="s">
        <v>169</v>
      </c>
      <c r="E277" s="2" t="s">
        <v>169</v>
      </c>
      <c r="F277" s="2" t="s">
        <v>169</v>
      </c>
      <c r="G277" s="1" t="s">
        <v>73</v>
      </c>
      <c r="H277" s="16">
        <v>25500000</v>
      </c>
      <c r="I277" s="16">
        <v>25500000</v>
      </c>
      <c r="J277" s="1" t="s">
        <v>74</v>
      </c>
      <c r="K277" s="1" t="s">
        <v>75</v>
      </c>
      <c r="L277" s="1" t="s">
        <v>469</v>
      </c>
      <c r="M277" s="1" t="s">
        <v>470</v>
      </c>
      <c r="N277" s="8" t="s">
        <v>471</v>
      </c>
      <c r="O277" s="17" t="s">
        <v>472</v>
      </c>
      <c r="P277" s="1"/>
      <c r="Q277" s="1"/>
      <c r="R277" s="1"/>
      <c r="S277" s="1"/>
      <c r="T277" s="1"/>
      <c r="U277" s="1"/>
      <c r="V277" s="1"/>
      <c r="W277" s="1"/>
      <c r="X277" s="42"/>
      <c r="Y277" s="1"/>
      <c r="Z277" s="1"/>
      <c r="AA277" s="43">
        <v>0</v>
      </c>
      <c r="AB277" s="1"/>
      <c r="AC277" s="1"/>
      <c r="AD277" s="1"/>
      <c r="AE277" s="16" t="s">
        <v>745</v>
      </c>
      <c r="AF277" s="1" t="s">
        <v>90</v>
      </c>
      <c r="AG277" s="1" t="s">
        <v>186</v>
      </c>
    </row>
    <row r="278" spans="1:33" ht="25.5" x14ac:dyDescent="0.25">
      <c r="A278" s="8" t="s">
        <v>7</v>
      </c>
      <c r="B278" s="1">
        <v>80101500</v>
      </c>
      <c r="C278" s="15" t="s">
        <v>748</v>
      </c>
      <c r="D278" s="9" t="s">
        <v>169</v>
      </c>
      <c r="E278" s="2" t="s">
        <v>169</v>
      </c>
      <c r="F278" s="2" t="s">
        <v>169</v>
      </c>
      <c r="G278" s="1" t="s">
        <v>73</v>
      </c>
      <c r="H278" s="16">
        <v>20000000</v>
      </c>
      <c r="I278" s="16">
        <v>20000000</v>
      </c>
      <c r="J278" s="1" t="s">
        <v>74</v>
      </c>
      <c r="K278" s="1" t="s">
        <v>75</v>
      </c>
      <c r="L278" s="1" t="s">
        <v>469</v>
      </c>
      <c r="M278" s="1" t="s">
        <v>470</v>
      </c>
      <c r="N278" s="8" t="s">
        <v>471</v>
      </c>
      <c r="O278" s="17" t="s">
        <v>472</v>
      </c>
      <c r="P278" s="1"/>
      <c r="Q278" s="1"/>
      <c r="R278" s="1"/>
      <c r="S278" s="1"/>
      <c r="T278" s="1"/>
      <c r="U278" s="1"/>
      <c r="V278" s="1"/>
      <c r="W278" s="1"/>
      <c r="X278" s="42"/>
      <c r="Y278" s="1"/>
      <c r="Z278" s="1"/>
      <c r="AA278" s="43">
        <v>0</v>
      </c>
      <c r="AB278" s="1"/>
      <c r="AC278" s="1"/>
      <c r="AD278" s="1"/>
      <c r="AE278" s="16" t="s">
        <v>749</v>
      </c>
      <c r="AF278" s="1" t="s">
        <v>90</v>
      </c>
      <c r="AG278" s="1" t="s">
        <v>186</v>
      </c>
    </row>
    <row r="279" spans="1:33" ht="51" x14ac:dyDescent="0.25">
      <c r="A279" s="8" t="s">
        <v>7</v>
      </c>
      <c r="B279" s="1">
        <v>82121700</v>
      </c>
      <c r="C279" s="15" t="s">
        <v>750</v>
      </c>
      <c r="D279" s="9" t="s">
        <v>169</v>
      </c>
      <c r="E279" s="2" t="s">
        <v>169</v>
      </c>
      <c r="F279" s="2" t="s">
        <v>169</v>
      </c>
      <c r="G279" s="1" t="s">
        <v>73</v>
      </c>
      <c r="H279" s="16">
        <f>96000000+96000000+192000000</f>
        <v>384000000</v>
      </c>
      <c r="I279" s="16">
        <f>96000000+96000000+192000000</f>
        <v>384000000</v>
      </c>
      <c r="J279" s="1" t="s">
        <v>74</v>
      </c>
      <c r="K279" s="1" t="s">
        <v>75</v>
      </c>
      <c r="L279" s="1" t="s">
        <v>469</v>
      </c>
      <c r="M279" s="1" t="s">
        <v>470</v>
      </c>
      <c r="N279" s="8" t="s">
        <v>471</v>
      </c>
      <c r="O279" s="17" t="s">
        <v>472</v>
      </c>
      <c r="P279" s="1"/>
      <c r="Q279" s="1"/>
      <c r="R279" s="1"/>
      <c r="S279" s="1"/>
      <c r="T279" s="1"/>
      <c r="U279" s="1"/>
      <c r="V279" s="1"/>
      <c r="W279" s="1"/>
      <c r="X279" s="42"/>
      <c r="Y279" s="1"/>
      <c r="Z279" s="1"/>
      <c r="AA279" s="43">
        <v>0</v>
      </c>
      <c r="AB279" s="1"/>
      <c r="AC279" s="1"/>
      <c r="AD279" s="1"/>
      <c r="AE279" s="16" t="s">
        <v>483</v>
      </c>
      <c r="AF279" s="1" t="s">
        <v>90</v>
      </c>
      <c r="AG279" s="1" t="s">
        <v>186</v>
      </c>
    </row>
    <row r="280" spans="1:33" ht="25.5" x14ac:dyDescent="0.25">
      <c r="A280" s="8" t="s">
        <v>7</v>
      </c>
      <c r="B280" s="1">
        <v>80161504</v>
      </c>
      <c r="C280" s="15" t="s">
        <v>751</v>
      </c>
      <c r="D280" s="9" t="s">
        <v>169</v>
      </c>
      <c r="E280" s="2" t="s">
        <v>169</v>
      </c>
      <c r="F280" s="2" t="s">
        <v>169</v>
      </c>
      <c r="G280" s="1" t="s">
        <v>73</v>
      </c>
      <c r="H280" s="16">
        <v>12000000</v>
      </c>
      <c r="I280" s="16">
        <v>12000000</v>
      </c>
      <c r="J280" s="1" t="s">
        <v>74</v>
      </c>
      <c r="K280" s="1" t="s">
        <v>75</v>
      </c>
      <c r="L280" s="1" t="s">
        <v>469</v>
      </c>
      <c r="M280" s="1" t="s">
        <v>470</v>
      </c>
      <c r="N280" s="8" t="s">
        <v>471</v>
      </c>
      <c r="O280" s="17" t="s">
        <v>472</v>
      </c>
      <c r="P280" s="1"/>
      <c r="Q280" s="1"/>
      <c r="R280" s="1"/>
      <c r="S280" s="1"/>
      <c r="T280" s="1"/>
      <c r="U280" s="1"/>
      <c r="V280" s="1"/>
      <c r="W280" s="1"/>
      <c r="X280" s="42"/>
      <c r="Y280" s="1"/>
      <c r="Z280" s="1"/>
      <c r="AA280" s="43">
        <v>0</v>
      </c>
      <c r="AB280" s="1"/>
      <c r="AC280" s="1"/>
      <c r="AD280" s="1"/>
      <c r="AE280" s="16" t="s">
        <v>483</v>
      </c>
      <c r="AF280" s="1" t="s">
        <v>90</v>
      </c>
      <c r="AG280" s="1" t="s">
        <v>186</v>
      </c>
    </row>
    <row r="281" spans="1:33" ht="25.5" x14ac:dyDescent="0.25">
      <c r="A281" s="8" t="s">
        <v>7</v>
      </c>
      <c r="B281" s="1" t="s">
        <v>752</v>
      </c>
      <c r="C281" s="18" t="s">
        <v>753</v>
      </c>
      <c r="D281" s="9" t="s">
        <v>169</v>
      </c>
      <c r="E281" s="2" t="s">
        <v>169</v>
      </c>
      <c r="F281" s="2" t="s">
        <v>169</v>
      </c>
      <c r="G281" s="1" t="s">
        <v>73</v>
      </c>
      <c r="H281" s="16">
        <v>72000000</v>
      </c>
      <c r="I281" s="16">
        <v>72000000</v>
      </c>
      <c r="J281" s="1" t="s">
        <v>74</v>
      </c>
      <c r="K281" s="1" t="s">
        <v>75</v>
      </c>
      <c r="L281" s="1" t="s">
        <v>469</v>
      </c>
      <c r="M281" s="1" t="s">
        <v>470</v>
      </c>
      <c r="N281" s="8" t="s">
        <v>471</v>
      </c>
      <c r="O281" s="17" t="s">
        <v>472</v>
      </c>
      <c r="P281" s="1"/>
      <c r="Q281" s="1"/>
      <c r="R281" s="1"/>
      <c r="S281" s="1"/>
      <c r="T281" s="1"/>
      <c r="U281" s="1"/>
      <c r="V281" s="1"/>
      <c r="W281" s="1"/>
      <c r="X281" s="42"/>
      <c r="Y281" s="1"/>
      <c r="Z281" s="1"/>
      <c r="AA281" s="43">
        <v>0</v>
      </c>
      <c r="AB281" s="1"/>
      <c r="AC281" s="1"/>
      <c r="AD281" s="1"/>
      <c r="AE281" s="16" t="s">
        <v>483</v>
      </c>
      <c r="AF281" s="1" t="s">
        <v>90</v>
      </c>
      <c r="AG281" s="1" t="s">
        <v>186</v>
      </c>
    </row>
    <row r="282" spans="1:33" ht="25.5" x14ac:dyDescent="0.25">
      <c r="A282" s="8" t="s">
        <v>7</v>
      </c>
      <c r="B282" s="1" t="s">
        <v>607</v>
      </c>
      <c r="C282" s="15" t="s">
        <v>754</v>
      </c>
      <c r="D282" s="9" t="s">
        <v>169</v>
      </c>
      <c r="E282" s="2" t="s">
        <v>169</v>
      </c>
      <c r="F282" s="1" t="s">
        <v>103</v>
      </c>
      <c r="G282" s="1" t="s">
        <v>73</v>
      </c>
      <c r="H282" s="16">
        <f>136439040+554000000</f>
        <v>690439040</v>
      </c>
      <c r="I282" s="16">
        <f>136439040+554000000</f>
        <v>690439040</v>
      </c>
      <c r="J282" s="1" t="s">
        <v>74</v>
      </c>
      <c r="K282" s="1" t="s">
        <v>75</v>
      </c>
      <c r="L282" s="1" t="s">
        <v>469</v>
      </c>
      <c r="M282" s="1" t="s">
        <v>470</v>
      </c>
      <c r="N282" s="8" t="s">
        <v>471</v>
      </c>
      <c r="O282" s="17" t="s">
        <v>472</v>
      </c>
      <c r="P282" s="1"/>
      <c r="Q282" s="1"/>
      <c r="R282" s="1"/>
      <c r="S282" s="1"/>
      <c r="T282" s="1"/>
      <c r="U282" s="1"/>
      <c r="V282" s="1"/>
      <c r="W282" s="1"/>
      <c r="X282" s="42"/>
      <c r="Y282" s="1"/>
      <c r="Z282" s="1"/>
      <c r="AA282" s="43">
        <v>0</v>
      </c>
      <c r="AB282" s="1"/>
      <c r="AC282" s="1"/>
      <c r="AD282" s="1"/>
      <c r="AE282" s="16" t="s">
        <v>483</v>
      </c>
      <c r="AF282" s="1" t="s">
        <v>90</v>
      </c>
      <c r="AG282" s="1" t="s">
        <v>186</v>
      </c>
    </row>
    <row r="283" spans="1:33" ht="25.5" x14ac:dyDescent="0.25">
      <c r="A283" s="8" t="s">
        <v>7</v>
      </c>
      <c r="B283" s="1">
        <v>78102203</v>
      </c>
      <c r="C283" s="19" t="s">
        <v>755</v>
      </c>
      <c r="D283" s="9" t="s">
        <v>169</v>
      </c>
      <c r="E283" s="2" t="s">
        <v>169</v>
      </c>
      <c r="F283" s="2" t="s">
        <v>169</v>
      </c>
      <c r="G283" s="1" t="s">
        <v>73</v>
      </c>
      <c r="H283" s="16">
        <v>19200000</v>
      </c>
      <c r="I283" s="16">
        <v>19200000</v>
      </c>
      <c r="J283" s="1" t="s">
        <v>74</v>
      </c>
      <c r="K283" s="1" t="s">
        <v>75</v>
      </c>
      <c r="L283" s="1" t="s">
        <v>469</v>
      </c>
      <c r="M283" s="1" t="s">
        <v>470</v>
      </c>
      <c r="N283" s="8" t="s">
        <v>471</v>
      </c>
      <c r="O283" s="17" t="s">
        <v>472</v>
      </c>
      <c r="P283" s="1"/>
      <c r="Q283" s="1"/>
      <c r="R283" s="1"/>
      <c r="S283" s="1"/>
      <c r="T283" s="1"/>
      <c r="U283" s="1"/>
      <c r="V283" s="1"/>
      <c r="W283" s="1"/>
      <c r="X283" s="42"/>
      <c r="Y283" s="1"/>
      <c r="Z283" s="1"/>
      <c r="AA283" s="43">
        <v>0</v>
      </c>
      <c r="AB283" s="1"/>
      <c r="AC283" s="1"/>
      <c r="AD283" s="1"/>
      <c r="AE283" s="16" t="s">
        <v>483</v>
      </c>
      <c r="AF283" s="1" t="s">
        <v>90</v>
      </c>
      <c r="AG283" s="1" t="s">
        <v>186</v>
      </c>
    </row>
    <row r="284" spans="1:33" ht="25.5" x14ac:dyDescent="0.25">
      <c r="A284" s="8" t="s">
        <v>7</v>
      </c>
      <c r="B284" s="1">
        <v>92101501</v>
      </c>
      <c r="C284" s="15" t="s">
        <v>756</v>
      </c>
      <c r="D284" s="9" t="s">
        <v>169</v>
      </c>
      <c r="E284" s="2" t="s">
        <v>169</v>
      </c>
      <c r="F284" s="2" t="s">
        <v>169</v>
      </c>
      <c r="G284" s="1" t="s">
        <v>73</v>
      </c>
      <c r="H284" s="16">
        <v>535239302</v>
      </c>
      <c r="I284" s="16">
        <v>660000000</v>
      </c>
      <c r="J284" s="1" t="s">
        <v>74</v>
      </c>
      <c r="K284" s="1" t="s">
        <v>75</v>
      </c>
      <c r="L284" s="1" t="s">
        <v>469</v>
      </c>
      <c r="M284" s="1" t="s">
        <v>470</v>
      </c>
      <c r="N284" s="8" t="s">
        <v>471</v>
      </c>
      <c r="O284" s="17" t="s">
        <v>472</v>
      </c>
      <c r="P284" s="1"/>
      <c r="Q284" s="1"/>
      <c r="R284" s="1"/>
      <c r="S284" s="1"/>
      <c r="T284" s="1"/>
      <c r="U284" s="1"/>
      <c r="V284" s="1"/>
      <c r="W284" s="1" t="s">
        <v>757</v>
      </c>
      <c r="X284" s="42"/>
      <c r="Y284" s="1"/>
      <c r="Z284" s="1"/>
      <c r="AA284" s="44">
        <f t="shared" si="9"/>
        <v>0</v>
      </c>
      <c r="AB284" s="1"/>
      <c r="AC284" s="1"/>
      <c r="AD284" s="1"/>
      <c r="AE284" s="16" t="s">
        <v>483</v>
      </c>
      <c r="AF284" s="1" t="s">
        <v>90</v>
      </c>
      <c r="AG284" s="1" t="s">
        <v>186</v>
      </c>
    </row>
    <row r="285" spans="1:33" ht="25.5" x14ac:dyDescent="0.25">
      <c r="A285" s="8" t="s">
        <v>7</v>
      </c>
      <c r="B285" s="1">
        <v>56101500</v>
      </c>
      <c r="C285" s="18" t="s">
        <v>758</v>
      </c>
      <c r="D285" s="9" t="s">
        <v>169</v>
      </c>
      <c r="E285" s="2" t="s">
        <v>169</v>
      </c>
      <c r="F285" s="2" t="s">
        <v>169</v>
      </c>
      <c r="G285" s="1" t="s">
        <v>73</v>
      </c>
      <c r="H285" s="16">
        <v>60000000</v>
      </c>
      <c r="I285" s="16">
        <v>60000000</v>
      </c>
      <c r="J285" s="1" t="s">
        <v>74</v>
      </c>
      <c r="K285" s="1" t="s">
        <v>75</v>
      </c>
      <c r="L285" s="1" t="s">
        <v>469</v>
      </c>
      <c r="M285" s="1" t="s">
        <v>470</v>
      </c>
      <c r="N285" s="8" t="s">
        <v>471</v>
      </c>
      <c r="O285" s="17" t="s">
        <v>472</v>
      </c>
      <c r="P285" s="1" t="s">
        <v>104</v>
      </c>
      <c r="Q285" s="1" t="s">
        <v>544</v>
      </c>
      <c r="R285" s="1" t="s">
        <v>492</v>
      </c>
      <c r="S285" s="1">
        <v>220155001</v>
      </c>
      <c r="T285" s="1"/>
      <c r="U285" s="1"/>
      <c r="V285" s="1"/>
      <c r="W285" s="1"/>
      <c r="X285" s="42"/>
      <c r="Y285" s="1"/>
      <c r="Z285" s="1"/>
      <c r="AA285" s="43">
        <v>0</v>
      </c>
      <c r="AB285" s="1"/>
      <c r="AC285" s="1"/>
      <c r="AD285" s="1"/>
      <c r="AE285" s="16" t="s">
        <v>483</v>
      </c>
      <c r="AF285" s="1" t="s">
        <v>90</v>
      </c>
      <c r="AG285" s="1" t="s">
        <v>186</v>
      </c>
    </row>
    <row r="286" spans="1:33" ht="38.25" x14ac:dyDescent="0.25">
      <c r="A286" s="8" t="s">
        <v>7</v>
      </c>
      <c r="B286" s="1">
        <v>93141506</v>
      </c>
      <c r="C286" s="18" t="s">
        <v>759</v>
      </c>
      <c r="D286" s="9" t="s">
        <v>169</v>
      </c>
      <c r="E286" s="2" t="s">
        <v>169</v>
      </c>
      <c r="F286" s="2" t="s">
        <v>169</v>
      </c>
      <c r="G286" s="1" t="s">
        <v>73</v>
      </c>
      <c r="H286" s="16">
        <v>18000000</v>
      </c>
      <c r="I286" s="16">
        <v>18000000</v>
      </c>
      <c r="J286" s="1" t="s">
        <v>74</v>
      </c>
      <c r="K286" s="1" t="s">
        <v>75</v>
      </c>
      <c r="L286" s="1" t="s">
        <v>469</v>
      </c>
      <c r="M286" s="1" t="s">
        <v>470</v>
      </c>
      <c r="N286" s="8" t="s">
        <v>471</v>
      </c>
      <c r="O286" s="17" t="s">
        <v>472</v>
      </c>
      <c r="P286" s="1" t="s">
        <v>104</v>
      </c>
      <c r="Q286" s="1" t="s">
        <v>544</v>
      </c>
      <c r="R286" s="1" t="s">
        <v>545</v>
      </c>
      <c r="S286" s="1">
        <v>220156001</v>
      </c>
      <c r="T286" s="1"/>
      <c r="U286" s="1"/>
      <c r="V286" s="1"/>
      <c r="W286" s="1"/>
      <c r="X286" s="42"/>
      <c r="Y286" s="1"/>
      <c r="Z286" s="1"/>
      <c r="AA286" s="43">
        <v>0</v>
      </c>
      <c r="AB286" s="1"/>
      <c r="AC286" s="1"/>
      <c r="AD286" s="1"/>
      <c r="AE286" s="16" t="s">
        <v>538</v>
      </c>
      <c r="AF286" s="1" t="s">
        <v>90</v>
      </c>
      <c r="AG286" s="1" t="s">
        <v>186</v>
      </c>
    </row>
    <row r="287" spans="1:33" ht="38.25" x14ac:dyDescent="0.25">
      <c r="A287" s="8" t="s">
        <v>7</v>
      </c>
      <c r="B287" s="1">
        <v>93141506</v>
      </c>
      <c r="C287" s="18" t="s">
        <v>760</v>
      </c>
      <c r="D287" s="9" t="s">
        <v>169</v>
      </c>
      <c r="E287" s="2" t="s">
        <v>169</v>
      </c>
      <c r="F287" s="2" t="s">
        <v>169</v>
      </c>
      <c r="G287" s="1" t="s">
        <v>73</v>
      </c>
      <c r="H287" s="16">
        <v>18000000</v>
      </c>
      <c r="I287" s="16">
        <v>18000000</v>
      </c>
      <c r="J287" s="1" t="s">
        <v>74</v>
      </c>
      <c r="K287" s="1" t="s">
        <v>75</v>
      </c>
      <c r="L287" s="1" t="s">
        <v>469</v>
      </c>
      <c r="M287" s="1" t="s">
        <v>470</v>
      </c>
      <c r="N287" s="8" t="s">
        <v>471</v>
      </c>
      <c r="O287" s="17" t="s">
        <v>472</v>
      </c>
      <c r="P287" s="1" t="s">
        <v>104</v>
      </c>
      <c r="Q287" s="1" t="s">
        <v>544</v>
      </c>
      <c r="R287" s="1" t="s">
        <v>545</v>
      </c>
      <c r="S287" s="1">
        <v>220156001</v>
      </c>
      <c r="T287" s="1"/>
      <c r="U287" s="1"/>
      <c r="V287" s="1"/>
      <c r="W287" s="1"/>
      <c r="X287" s="42"/>
      <c r="Y287" s="1"/>
      <c r="Z287" s="1"/>
      <c r="AA287" s="43">
        <v>0</v>
      </c>
      <c r="AB287" s="1"/>
      <c r="AC287" s="1"/>
      <c r="AD287" s="1"/>
      <c r="AE287" s="16" t="s">
        <v>538</v>
      </c>
      <c r="AF287" s="1" t="s">
        <v>90</v>
      </c>
      <c r="AG287" s="1" t="s">
        <v>186</v>
      </c>
    </row>
    <row r="288" spans="1:33" ht="38.25" x14ac:dyDescent="0.25">
      <c r="A288" s="8" t="s">
        <v>7</v>
      </c>
      <c r="B288" s="1" t="s">
        <v>556</v>
      </c>
      <c r="C288" s="18" t="s">
        <v>761</v>
      </c>
      <c r="D288" s="9" t="s">
        <v>169</v>
      </c>
      <c r="E288" s="2" t="s">
        <v>169</v>
      </c>
      <c r="F288" s="2" t="s">
        <v>169</v>
      </c>
      <c r="G288" s="1" t="s">
        <v>73</v>
      </c>
      <c r="H288" s="16">
        <v>30000000</v>
      </c>
      <c r="I288" s="16">
        <v>30000000</v>
      </c>
      <c r="J288" s="1" t="s">
        <v>74</v>
      </c>
      <c r="K288" s="1" t="s">
        <v>75</v>
      </c>
      <c r="L288" s="1" t="s">
        <v>469</v>
      </c>
      <c r="M288" s="1" t="s">
        <v>470</v>
      </c>
      <c r="N288" s="8" t="s">
        <v>471</v>
      </c>
      <c r="O288" s="17" t="s">
        <v>472</v>
      </c>
      <c r="P288" s="1" t="s">
        <v>104</v>
      </c>
      <c r="Q288" s="1" t="s">
        <v>544</v>
      </c>
      <c r="R288" s="1" t="s">
        <v>545</v>
      </c>
      <c r="S288" s="1">
        <v>220156001</v>
      </c>
      <c r="T288" s="1"/>
      <c r="U288" s="1"/>
      <c r="V288" s="1"/>
      <c r="W288" s="1"/>
      <c r="X288" s="42"/>
      <c r="Y288" s="1"/>
      <c r="Z288" s="1"/>
      <c r="AA288" s="43">
        <v>0</v>
      </c>
      <c r="AB288" s="1"/>
      <c r="AC288" s="1"/>
      <c r="AD288" s="1"/>
      <c r="AE288" s="16" t="s">
        <v>538</v>
      </c>
      <c r="AF288" s="1" t="s">
        <v>90</v>
      </c>
      <c r="AG288" s="1" t="s">
        <v>186</v>
      </c>
    </row>
    <row r="289" spans="1:33" ht="38.25" x14ac:dyDescent="0.25">
      <c r="A289" s="8" t="s">
        <v>7</v>
      </c>
      <c r="B289" s="1">
        <v>86101810</v>
      </c>
      <c r="C289" s="18" t="s">
        <v>762</v>
      </c>
      <c r="D289" s="9" t="s">
        <v>169</v>
      </c>
      <c r="E289" s="2" t="s">
        <v>169</v>
      </c>
      <c r="F289" s="2" t="s">
        <v>169</v>
      </c>
      <c r="G289" s="1" t="s">
        <v>73</v>
      </c>
      <c r="H289" s="16">
        <v>199999999.99999997</v>
      </c>
      <c r="I289" s="16">
        <v>199999999.99999997</v>
      </c>
      <c r="J289" s="1" t="s">
        <v>74</v>
      </c>
      <c r="K289" s="1" t="s">
        <v>75</v>
      </c>
      <c r="L289" s="1" t="s">
        <v>469</v>
      </c>
      <c r="M289" s="1" t="s">
        <v>470</v>
      </c>
      <c r="N289" s="8" t="s">
        <v>471</v>
      </c>
      <c r="O289" s="17" t="s">
        <v>472</v>
      </c>
      <c r="P289" s="1" t="s">
        <v>104</v>
      </c>
      <c r="Q289" s="1" t="s">
        <v>544</v>
      </c>
      <c r="R289" s="1" t="s">
        <v>534</v>
      </c>
      <c r="S289" s="1">
        <v>220157001</v>
      </c>
      <c r="T289" s="1"/>
      <c r="U289" s="1"/>
      <c r="V289" s="1"/>
      <c r="W289" s="1"/>
      <c r="X289" s="42"/>
      <c r="Y289" s="1"/>
      <c r="Z289" s="1"/>
      <c r="AA289" s="43">
        <v>0</v>
      </c>
      <c r="AB289" s="1"/>
      <c r="AC289" s="1"/>
      <c r="AD289" s="1"/>
      <c r="AE289" s="16" t="s">
        <v>538</v>
      </c>
      <c r="AF289" s="1" t="s">
        <v>90</v>
      </c>
      <c r="AG289" s="1" t="s">
        <v>186</v>
      </c>
    </row>
    <row r="290" spans="1:33" ht="25.5" x14ac:dyDescent="0.25">
      <c r="A290" s="8" t="s">
        <v>7</v>
      </c>
      <c r="B290" s="1">
        <v>15101505</v>
      </c>
      <c r="C290" s="15" t="s">
        <v>763</v>
      </c>
      <c r="D290" s="9" t="s">
        <v>169</v>
      </c>
      <c r="E290" s="2" t="s">
        <v>169</v>
      </c>
      <c r="F290" s="2" t="s">
        <v>169</v>
      </c>
      <c r="G290" s="1" t="s">
        <v>73</v>
      </c>
      <c r="H290" s="16">
        <v>54000000</v>
      </c>
      <c r="I290" s="16">
        <v>54000000</v>
      </c>
      <c r="J290" s="1" t="s">
        <v>74</v>
      </c>
      <c r="K290" s="1" t="s">
        <v>75</v>
      </c>
      <c r="L290" s="1" t="s">
        <v>469</v>
      </c>
      <c r="M290" s="1" t="s">
        <v>470</v>
      </c>
      <c r="N290" s="8" t="s">
        <v>471</v>
      </c>
      <c r="O290" s="17" t="s">
        <v>472</v>
      </c>
      <c r="P290" s="1"/>
      <c r="Q290" s="1"/>
      <c r="R290" s="1"/>
      <c r="S290" s="1"/>
      <c r="T290" s="1"/>
      <c r="U290" s="1"/>
      <c r="V290" s="1"/>
      <c r="W290" s="1"/>
      <c r="X290" s="42"/>
      <c r="Y290" s="1"/>
      <c r="Z290" s="1"/>
      <c r="AA290" s="43">
        <v>0</v>
      </c>
      <c r="AB290" s="1"/>
      <c r="AC290" s="1"/>
      <c r="AD290" s="1"/>
      <c r="AE290" s="16" t="s">
        <v>560</v>
      </c>
      <c r="AF290" s="1" t="s">
        <v>90</v>
      </c>
      <c r="AG290" s="1" t="s">
        <v>186</v>
      </c>
    </row>
    <row r="291" spans="1:33" ht="25.5" x14ac:dyDescent="0.25">
      <c r="A291" s="8" t="s">
        <v>7</v>
      </c>
      <c r="B291" s="1">
        <v>78181507</v>
      </c>
      <c r="C291" s="18" t="s">
        <v>764</v>
      </c>
      <c r="D291" s="9" t="s">
        <v>169</v>
      </c>
      <c r="E291" s="2" t="s">
        <v>169</v>
      </c>
      <c r="F291" s="2" t="s">
        <v>169</v>
      </c>
      <c r="G291" s="1" t="s">
        <v>73</v>
      </c>
      <c r="H291" s="16">
        <v>48000000</v>
      </c>
      <c r="I291" s="16">
        <v>48000000</v>
      </c>
      <c r="J291" s="1" t="s">
        <v>74</v>
      </c>
      <c r="K291" s="1" t="s">
        <v>75</v>
      </c>
      <c r="L291" s="1" t="s">
        <v>469</v>
      </c>
      <c r="M291" s="1" t="s">
        <v>470</v>
      </c>
      <c r="N291" s="8" t="s">
        <v>471</v>
      </c>
      <c r="O291" s="17" t="s">
        <v>472</v>
      </c>
      <c r="P291" s="1"/>
      <c r="Q291" s="1"/>
      <c r="R291" s="1"/>
      <c r="S291" s="1"/>
      <c r="T291" s="1"/>
      <c r="U291" s="1"/>
      <c r="V291" s="1"/>
      <c r="W291" s="1"/>
      <c r="X291" s="42"/>
      <c r="Y291" s="1"/>
      <c r="Z291" s="1"/>
      <c r="AA291" s="43">
        <v>0</v>
      </c>
      <c r="AB291" s="1"/>
      <c r="AC291" s="1"/>
      <c r="AD291" s="1"/>
      <c r="AE291" s="16" t="s">
        <v>560</v>
      </c>
      <c r="AF291" s="1" t="s">
        <v>90</v>
      </c>
      <c r="AG291" s="1" t="s">
        <v>186</v>
      </c>
    </row>
    <row r="292" spans="1:33" ht="25.5" x14ac:dyDescent="0.25">
      <c r="A292" s="8" t="s">
        <v>7</v>
      </c>
      <c r="B292" s="1">
        <v>92101501</v>
      </c>
      <c r="C292" s="15" t="s">
        <v>756</v>
      </c>
      <c r="D292" s="9" t="s">
        <v>169</v>
      </c>
      <c r="E292" s="2" t="s">
        <v>169</v>
      </c>
      <c r="F292" s="2" t="s">
        <v>169</v>
      </c>
      <c r="G292" s="1" t="s">
        <v>73</v>
      </c>
      <c r="H292" s="16">
        <f>504000000+285000000</f>
        <v>789000000</v>
      </c>
      <c r="I292" s="16">
        <f>504000000+285000000</f>
        <v>789000000</v>
      </c>
      <c r="J292" s="1" t="s">
        <v>74</v>
      </c>
      <c r="K292" s="1" t="s">
        <v>75</v>
      </c>
      <c r="L292" s="1" t="s">
        <v>469</v>
      </c>
      <c r="M292" s="1" t="s">
        <v>470</v>
      </c>
      <c r="N292" s="8" t="s">
        <v>471</v>
      </c>
      <c r="O292" s="17" t="s">
        <v>472</v>
      </c>
      <c r="P292" s="1"/>
      <c r="Q292" s="1"/>
      <c r="R292" s="1"/>
      <c r="S292" s="1"/>
      <c r="T292" s="1"/>
      <c r="U292" s="1"/>
      <c r="V292" s="1"/>
      <c r="W292" s="1"/>
      <c r="X292" s="42"/>
      <c r="Y292" s="1"/>
      <c r="Z292" s="1"/>
      <c r="AA292" s="43">
        <v>0</v>
      </c>
      <c r="AB292" s="1"/>
      <c r="AC292" s="1"/>
      <c r="AD292" s="1"/>
      <c r="AE292" s="16" t="s">
        <v>483</v>
      </c>
      <c r="AF292" s="1" t="s">
        <v>90</v>
      </c>
      <c r="AG292" s="1" t="s">
        <v>186</v>
      </c>
    </row>
    <row r="293" spans="1:33" ht="25.5" x14ac:dyDescent="0.25">
      <c r="A293" s="8" t="s">
        <v>7</v>
      </c>
      <c r="B293" s="1">
        <v>43231501</v>
      </c>
      <c r="C293" s="18" t="s">
        <v>765</v>
      </c>
      <c r="D293" s="9" t="s">
        <v>169</v>
      </c>
      <c r="E293" s="2" t="s">
        <v>169</v>
      </c>
      <c r="F293" s="2" t="s">
        <v>169</v>
      </c>
      <c r="G293" s="1" t="s">
        <v>73</v>
      </c>
      <c r="H293" s="16">
        <v>206059999.99999997</v>
      </c>
      <c r="I293" s="16">
        <v>206059999.99999997</v>
      </c>
      <c r="J293" s="1" t="s">
        <v>74</v>
      </c>
      <c r="K293" s="1" t="s">
        <v>75</v>
      </c>
      <c r="L293" s="1" t="s">
        <v>469</v>
      </c>
      <c r="M293" s="1" t="s">
        <v>470</v>
      </c>
      <c r="N293" s="8" t="s">
        <v>471</v>
      </c>
      <c r="O293" s="17" t="s">
        <v>472</v>
      </c>
      <c r="P293" s="1"/>
      <c r="Q293" s="1"/>
      <c r="R293" s="1"/>
      <c r="S293" s="1"/>
      <c r="T293" s="1"/>
      <c r="U293" s="1"/>
      <c r="V293" s="1"/>
      <c r="W293" s="1"/>
      <c r="X293" s="42"/>
      <c r="Y293" s="1"/>
      <c r="Z293" s="1"/>
      <c r="AA293" s="43">
        <v>0</v>
      </c>
      <c r="AB293" s="1"/>
      <c r="AC293" s="1"/>
      <c r="AD293" s="1"/>
      <c r="AE293" s="16" t="s">
        <v>766</v>
      </c>
      <c r="AF293" s="1" t="s">
        <v>90</v>
      </c>
      <c r="AG293" s="1" t="s">
        <v>186</v>
      </c>
    </row>
    <row r="294" spans="1:33" ht="38.25" x14ac:dyDescent="0.25">
      <c r="A294" s="8" t="s">
        <v>7</v>
      </c>
      <c r="B294" s="1">
        <v>81112200</v>
      </c>
      <c r="C294" s="18" t="s">
        <v>767</v>
      </c>
      <c r="D294" s="9" t="s">
        <v>169</v>
      </c>
      <c r="E294" s="2" t="s">
        <v>169</v>
      </c>
      <c r="F294" s="2" t="s">
        <v>169</v>
      </c>
      <c r="G294" s="1" t="s">
        <v>73</v>
      </c>
      <c r="H294" s="16">
        <v>15000000</v>
      </c>
      <c r="I294" s="16">
        <v>15000000</v>
      </c>
      <c r="J294" s="1" t="s">
        <v>74</v>
      </c>
      <c r="K294" s="1" t="s">
        <v>75</v>
      </c>
      <c r="L294" s="1" t="s">
        <v>469</v>
      </c>
      <c r="M294" s="1" t="s">
        <v>470</v>
      </c>
      <c r="N294" s="8" t="s">
        <v>471</v>
      </c>
      <c r="O294" s="17" t="s">
        <v>472</v>
      </c>
      <c r="P294" s="1"/>
      <c r="Q294" s="1"/>
      <c r="R294" s="1"/>
      <c r="S294" s="1"/>
      <c r="T294" s="1"/>
      <c r="U294" s="1"/>
      <c r="V294" s="1"/>
      <c r="W294" s="1"/>
      <c r="X294" s="42"/>
      <c r="Y294" s="1"/>
      <c r="Z294" s="1"/>
      <c r="AA294" s="43">
        <v>0</v>
      </c>
      <c r="AB294" s="1"/>
      <c r="AC294" s="1"/>
      <c r="AD294" s="1"/>
      <c r="AE294" s="16" t="s">
        <v>766</v>
      </c>
      <c r="AF294" s="1" t="s">
        <v>90</v>
      </c>
      <c r="AG294" s="1" t="s">
        <v>186</v>
      </c>
    </row>
    <row r="295" spans="1:33" ht="25.5" x14ac:dyDescent="0.25">
      <c r="A295" s="8" t="s">
        <v>7</v>
      </c>
      <c r="B295" s="1">
        <v>81112200</v>
      </c>
      <c r="C295" s="18" t="s">
        <v>768</v>
      </c>
      <c r="D295" s="9" t="s">
        <v>169</v>
      </c>
      <c r="E295" s="2" t="s">
        <v>169</v>
      </c>
      <c r="F295" s="2" t="s">
        <v>169</v>
      </c>
      <c r="G295" s="1" t="s">
        <v>73</v>
      </c>
      <c r="H295" s="16">
        <v>60000000</v>
      </c>
      <c r="I295" s="16">
        <v>60000000</v>
      </c>
      <c r="J295" s="1" t="s">
        <v>74</v>
      </c>
      <c r="K295" s="1" t="s">
        <v>75</v>
      </c>
      <c r="L295" s="1" t="s">
        <v>469</v>
      </c>
      <c r="M295" s="1" t="s">
        <v>470</v>
      </c>
      <c r="N295" s="8" t="s">
        <v>471</v>
      </c>
      <c r="O295" s="17" t="s">
        <v>472</v>
      </c>
      <c r="P295" s="1"/>
      <c r="Q295" s="1"/>
      <c r="R295" s="1"/>
      <c r="S295" s="1"/>
      <c r="T295" s="1"/>
      <c r="U295" s="1"/>
      <c r="V295" s="1"/>
      <c r="W295" s="1"/>
      <c r="X295" s="42"/>
      <c r="Y295" s="1"/>
      <c r="Z295" s="1"/>
      <c r="AA295" s="43">
        <v>0</v>
      </c>
      <c r="AB295" s="1"/>
      <c r="AC295" s="1"/>
      <c r="AD295" s="1"/>
      <c r="AE295" s="16" t="s">
        <v>766</v>
      </c>
      <c r="AF295" s="1" t="s">
        <v>90</v>
      </c>
      <c r="AG295" s="1" t="s">
        <v>186</v>
      </c>
    </row>
    <row r="296" spans="1:33" ht="25.5" x14ac:dyDescent="0.25">
      <c r="A296" s="8" t="s">
        <v>7</v>
      </c>
      <c r="B296" s="1"/>
      <c r="C296" s="15" t="s">
        <v>769</v>
      </c>
      <c r="D296" s="9" t="s">
        <v>169</v>
      </c>
      <c r="E296" s="2" t="s">
        <v>169</v>
      </c>
      <c r="F296" s="2" t="s">
        <v>169</v>
      </c>
      <c r="G296" s="1" t="s">
        <v>73</v>
      </c>
      <c r="H296" s="16">
        <v>188400000</v>
      </c>
      <c r="I296" s="16">
        <v>188400000</v>
      </c>
      <c r="J296" s="1" t="s">
        <v>74</v>
      </c>
      <c r="K296" s="1" t="s">
        <v>75</v>
      </c>
      <c r="L296" s="1" t="s">
        <v>469</v>
      </c>
      <c r="M296" s="1" t="s">
        <v>470</v>
      </c>
      <c r="N296" s="8" t="s">
        <v>471</v>
      </c>
      <c r="O296" s="17" t="s">
        <v>472</v>
      </c>
      <c r="P296" s="1"/>
      <c r="Q296" s="1"/>
      <c r="R296" s="1"/>
      <c r="S296" s="1"/>
      <c r="T296" s="1"/>
      <c r="U296" s="1"/>
      <c r="V296" s="1"/>
      <c r="W296" s="1"/>
      <c r="X296" s="42"/>
      <c r="Y296" s="1"/>
      <c r="Z296" s="1"/>
      <c r="AA296" s="43">
        <v>0</v>
      </c>
      <c r="AB296" s="1"/>
      <c r="AC296" s="1"/>
      <c r="AD296" s="1"/>
      <c r="AE296" s="16" t="s">
        <v>766</v>
      </c>
      <c r="AF296" s="1" t="s">
        <v>90</v>
      </c>
      <c r="AG296" s="1" t="s">
        <v>186</v>
      </c>
    </row>
    <row r="297" spans="1:33" ht="25.5" x14ac:dyDescent="0.25">
      <c r="A297" s="8" t="s">
        <v>7</v>
      </c>
      <c r="B297" s="1">
        <v>43212116</v>
      </c>
      <c r="C297" s="20" t="s">
        <v>770</v>
      </c>
      <c r="D297" s="9" t="s">
        <v>169</v>
      </c>
      <c r="E297" s="2" t="s">
        <v>169</v>
      </c>
      <c r="F297" s="2" t="s">
        <v>169</v>
      </c>
      <c r="G297" s="1" t="s">
        <v>73</v>
      </c>
      <c r="H297" s="16">
        <v>400000000</v>
      </c>
      <c r="I297" s="16">
        <v>400000000</v>
      </c>
      <c r="J297" s="1" t="s">
        <v>74</v>
      </c>
      <c r="K297" s="1" t="s">
        <v>75</v>
      </c>
      <c r="L297" s="1" t="s">
        <v>469</v>
      </c>
      <c r="M297" s="1" t="s">
        <v>470</v>
      </c>
      <c r="N297" s="8" t="s">
        <v>471</v>
      </c>
      <c r="O297" s="17" t="s">
        <v>472</v>
      </c>
      <c r="P297" s="1"/>
      <c r="Q297" s="1"/>
      <c r="R297" s="1"/>
      <c r="S297" s="1"/>
      <c r="T297" s="1"/>
      <c r="U297" s="1"/>
      <c r="V297" s="1"/>
      <c r="W297" s="1"/>
      <c r="X297" s="42"/>
      <c r="Y297" s="1"/>
      <c r="Z297" s="1"/>
      <c r="AA297" s="43">
        <v>0</v>
      </c>
      <c r="AB297" s="1"/>
      <c r="AC297" s="1"/>
      <c r="AD297" s="1"/>
      <c r="AE297" s="16" t="s">
        <v>766</v>
      </c>
      <c r="AF297" s="1" t="s">
        <v>90</v>
      </c>
      <c r="AG297" s="1" t="s">
        <v>186</v>
      </c>
    </row>
    <row r="298" spans="1:33" ht="25.5" x14ac:dyDescent="0.25">
      <c r="A298" s="8" t="s">
        <v>7</v>
      </c>
      <c r="B298" s="1">
        <v>43233200</v>
      </c>
      <c r="C298" s="20" t="s">
        <v>771</v>
      </c>
      <c r="D298" s="9" t="s">
        <v>169</v>
      </c>
      <c r="E298" s="2" t="s">
        <v>169</v>
      </c>
      <c r="F298" s="2" t="s">
        <v>169</v>
      </c>
      <c r="G298" s="1" t="s">
        <v>73</v>
      </c>
      <c r="H298" s="16">
        <v>120000000</v>
      </c>
      <c r="I298" s="16">
        <v>120000000</v>
      </c>
      <c r="J298" s="1" t="s">
        <v>74</v>
      </c>
      <c r="K298" s="1" t="s">
        <v>75</v>
      </c>
      <c r="L298" s="1" t="s">
        <v>469</v>
      </c>
      <c r="M298" s="1" t="s">
        <v>470</v>
      </c>
      <c r="N298" s="8" t="s">
        <v>471</v>
      </c>
      <c r="O298" s="17" t="s">
        <v>472</v>
      </c>
      <c r="P298" s="1" t="s">
        <v>104</v>
      </c>
      <c r="Q298" s="1" t="s">
        <v>544</v>
      </c>
      <c r="R298" s="1" t="s">
        <v>492</v>
      </c>
      <c r="S298" s="1">
        <v>220155001</v>
      </c>
      <c r="T298" s="1"/>
      <c r="U298" s="1"/>
      <c r="V298" s="1"/>
      <c r="W298" s="1"/>
      <c r="X298" s="42"/>
      <c r="Y298" s="1"/>
      <c r="Z298" s="1"/>
      <c r="AA298" s="43">
        <v>0</v>
      </c>
      <c r="AB298" s="1"/>
      <c r="AC298" s="1"/>
      <c r="AD298" s="1"/>
      <c r="AE298" s="16" t="s">
        <v>766</v>
      </c>
      <c r="AF298" s="1" t="s">
        <v>90</v>
      </c>
      <c r="AG298" s="1" t="s">
        <v>186</v>
      </c>
    </row>
    <row r="299" spans="1:33" ht="38.25" x14ac:dyDescent="0.25">
      <c r="A299" s="8" t="s">
        <v>7</v>
      </c>
      <c r="B299" s="1">
        <v>43211500</v>
      </c>
      <c r="C299" s="20" t="s">
        <v>772</v>
      </c>
      <c r="D299" s="9" t="s">
        <v>169</v>
      </c>
      <c r="E299" s="2" t="s">
        <v>169</v>
      </c>
      <c r="F299" s="2" t="s">
        <v>169</v>
      </c>
      <c r="G299" s="1" t="s">
        <v>73</v>
      </c>
      <c r="H299" s="16">
        <v>35000000</v>
      </c>
      <c r="I299" s="16">
        <v>35000000</v>
      </c>
      <c r="J299" s="1" t="s">
        <v>74</v>
      </c>
      <c r="K299" s="1" t="s">
        <v>75</v>
      </c>
      <c r="L299" s="1" t="s">
        <v>469</v>
      </c>
      <c r="M299" s="1" t="s">
        <v>470</v>
      </c>
      <c r="N299" s="8" t="s">
        <v>471</v>
      </c>
      <c r="O299" s="17" t="s">
        <v>472</v>
      </c>
      <c r="P299" s="1" t="s">
        <v>104</v>
      </c>
      <c r="Q299" s="1" t="s">
        <v>544</v>
      </c>
      <c r="R299" s="1" t="s">
        <v>492</v>
      </c>
      <c r="S299" s="1">
        <v>220155001</v>
      </c>
      <c r="T299" s="1"/>
      <c r="U299" s="1"/>
      <c r="V299" s="1"/>
      <c r="W299" s="1"/>
      <c r="X299" s="42"/>
      <c r="Y299" s="1"/>
      <c r="Z299" s="1"/>
      <c r="AA299" s="43">
        <v>0</v>
      </c>
      <c r="AB299" s="1"/>
      <c r="AC299" s="1"/>
      <c r="AD299" s="1"/>
      <c r="AE299" s="16" t="s">
        <v>766</v>
      </c>
      <c r="AF299" s="1" t="s">
        <v>90</v>
      </c>
      <c r="AG299" s="1" t="s">
        <v>186</v>
      </c>
    </row>
    <row r="300" spans="1:33" ht="63.75" x14ac:dyDescent="0.25">
      <c r="A300" s="8" t="s">
        <v>7</v>
      </c>
      <c r="B300" s="1">
        <v>43211500</v>
      </c>
      <c r="C300" s="20" t="s">
        <v>773</v>
      </c>
      <c r="D300" s="9" t="s">
        <v>169</v>
      </c>
      <c r="E300" s="2" t="s">
        <v>169</v>
      </c>
      <c r="F300" s="2" t="s">
        <v>169</v>
      </c>
      <c r="G300" s="1" t="s">
        <v>73</v>
      </c>
      <c r="H300" s="16">
        <v>21600000</v>
      </c>
      <c r="I300" s="16">
        <v>21600000</v>
      </c>
      <c r="J300" s="1" t="s">
        <v>74</v>
      </c>
      <c r="K300" s="1" t="s">
        <v>75</v>
      </c>
      <c r="L300" s="1" t="s">
        <v>469</v>
      </c>
      <c r="M300" s="1" t="s">
        <v>470</v>
      </c>
      <c r="N300" s="8" t="s">
        <v>471</v>
      </c>
      <c r="O300" s="17" t="s">
        <v>472</v>
      </c>
      <c r="P300" s="1" t="s">
        <v>104</v>
      </c>
      <c r="Q300" s="1" t="s">
        <v>544</v>
      </c>
      <c r="R300" s="1" t="s">
        <v>492</v>
      </c>
      <c r="S300" s="1">
        <v>220155001</v>
      </c>
      <c r="T300" s="1"/>
      <c r="U300" s="1"/>
      <c r="V300" s="1"/>
      <c r="W300" s="1"/>
      <c r="X300" s="42"/>
      <c r="Y300" s="1"/>
      <c r="Z300" s="1"/>
      <c r="AA300" s="43">
        <v>0</v>
      </c>
      <c r="AB300" s="1"/>
      <c r="AC300" s="1"/>
      <c r="AD300" s="1"/>
      <c r="AE300" s="16" t="s">
        <v>766</v>
      </c>
      <c r="AF300" s="1" t="s">
        <v>90</v>
      </c>
      <c r="AG300" s="1" t="s">
        <v>186</v>
      </c>
    </row>
    <row r="301" spans="1:33" ht="63.75" x14ac:dyDescent="0.25">
      <c r="A301" s="8" t="s">
        <v>7</v>
      </c>
      <c r="B301" s="1">
        <v>43211500</v>
      </c>
      <c r="C301" s="20" t="s">
        <v>774</v>
      </c>
      <c r="D301" s="9" t="s">
        <v>169</v>
      </c>
      <c r="E301" s="2" t="s">
        <v>169</v>
      </c>
      <c r="F301" s="2" t="s">
        <v>169</v>
      </c>
      <c r="G301" s="1" t="s">
        <v>73</v>
      </c>
      <c r="H301" s="16">
        <v>30000000</v>
      </c>
      <c r="I301" s="16">
        <v>30000000</v>
      </c>
      <c r="J301" s="1" t="s">
        <v>74</v>
      </c>
      <c r="K301" s="1" t="s">
        <v>75</v>
      </c>
      <c r="L301" s="1" t="s">
        <v>469</v>
      </c>
      <c r="M301" s="1" t="s">
        <v>470</v>
      </c>
      <c r="N301" s="8" t="s">
        <v>471</v>
      </c>
      <c r="O301" s="17" t="s">
        <v>472</v>
      </c>
      <c r="P301" s="1" t="s">
        <v>104</v>
      </c>
      <c r="Q301" s="1" t="s">
        <v>544</v>
      </c>
      <c r="R301" s="1" t="s">
        <v>492</v>
      </c>
      <c r="S301" s="1">
        <v>220155001</v>
      </c>
      <c r="T301" s="1"/>
      <c r="U301" s="1"/>
      <c r="V301" s="1"/>
      <c r="W301" s="1"/>
      <c r="X301" s="42"/>
      <c r="Y301" s="1"/>
      <c r="Z301" s="1"/>
      <c r="AA301" s="43">
        <v>0</v>
      </c>
      <c r="AB301" s="1"/>
      <c r="AC301" s="1"/>
      <c r="AD301" s="1"/>
      <c r="AE301" s="16" t="s">
        <v>766</v>
      </c>
      <c r="AF301" s="1" t="s">
        <v>90</v>
      </c>
      <c r="AG301" s="1" t="s">
        <v>186</v>
      </c>
    </row>
    <row r="302" spans="1:33" ht="51" x14ac:dyDescent="0.25">
      <c r="A302" s="8" t="s">
        <v>7</v>
      </c>
      <c r="B302" s="1">
        <v>81112200</v>
      </c>
      <c r="C302" s="20" t="s">
        <v>775</v>
      </c>
      <c r="D302" s="9" t="s">
        <v>169</v>
      </c>
      <c r="E302" s="2" t="s">
        <v>169</v>
      </c>
      <c r="F302" s="2" t="s">
        <v>169</v>
      </c>
      <c r="G302" s="1" t="s">
        <v>73</v>
      </c>
      <c r="H302" s="16">
        <v>10000000</v>
      </c>
      <c r="I302" s="16">
        <v>10000000</v>
      </c>
      <c r="J302" s="1" t="s">
        <v>74</v>
      </c>
      <c r="K302" s="1" t="s">
        <v>75</v>
      </c>
      <c r="L302" s="1" t="s">
        <v>469</v>
      </c>
      <c r="M302" s="1" t="s">
        <v>470</v>
      </c>
      <c r="N302" s="8" t="s">
        <v>471</v>
      </c>
      <c r="O302" s="17" t="s">
        <v>472</v>
      </c>
      <c r="P302" s="1" t="s">
        <v>104</v>
      </c>
      <c r="Q302" s="1" t="s">
        <v>544</v>
      </c>
      <c r="R302" s="1" t="s">
        <v>492</v>
      </c>
      <c r="S302" s="1">
        <v>220155001</v>
      </c>
      <c r="T302" s="1"/>
      <c r="U302" s="1"/>
      <c r="V302" s="1"/>
      <c r="W302" s="1"/>
      <c r="X302" s="42"/>
      <c r="Y302" s="1"/>
      <c r="Z302" s="1"/>
      <c r="AA302" s="43">
        <v>0</v>
      </c>
      <c r="AB302" s="1"/>
      <c r="AC302" s="1"/>
      <c r="AD302" s="1"/>
      <c r="AE302" s="16" t="s">
        <v>766</v>
      </c>
      <c r="AF302" s="1" t="s">
        <v>90</v>
      </c>
      <c r="AG302" s="1" t="s">
        <v>186</v>
      </c>
    </row>
    <row r="303" spans="1:33" ht="51" x14ac:dyDescent="0.25">
      <c r="A303" s="8" t="s">
        <v>7</v>
      </c>
      <c r="B303" s="1">
        <v>81112200</v>
      </c>
      <c r="C303" s="20" t="s">
        <v>776</v>
      </c>
      <c r="D303" s="9" t="s">
        <v>169</v>
      </c>
      <c r="E303" s="2" t="s">
        <v>169</v>
      </c>
      <c r="F303" s="2" t="s">
        <v>169</v>
      </c>
      <c r="G303" s="1" t="s">
        <v>73</v>
      </c>
      <c r="H303" s="16">
        <v>35000000</v>
      </c>
      <c r="I303" s="16">
        <v>35000000</v>
      </c>
      <c r="J303" s="1" t="s">
        <v>74</v>
      </c>
      <c r="K303" s="1" t="s">
        <v>75</v>
      </c>
      <c r="L303" s="1" t="s">
        <v>469</v>
      </c>
      <c r="M303" s="1" t="s">
        <v>470</v>
      </c>
      <c r="N303" s="8" t="s">
        <v>471</v>
      </c>
      <c r="O303" s="17" t="s">
        <v>472</v>
      </c>
      <c r="P303" s="1" t="s">
        <v>104</v>
      </c>
      <c r="Q303" s="1" t="s">
        <v>544</v>
      </c>
      <c r="R303" s="1" t="s">
        <v>492</v>
      </c>
      <c r="S303" s="1">
        <v>220155001</v>
      </c>
      <c r="T303" s="1"/>
      <c r="U303" s="1"/>
      <c r="V303" s="1"/>
      <c r="W303" s="1"/>
      <c r="X303" s="42"/>
      <c r="Y303" s="1"/>
      <c r="Z303" s="1"/>
      <c r="AA303" s="43">
        <v>0</v>
      </c>
      <c r="AB303" s="1"/>
      <c r="AC303" s="1"/>
      <c r="AD303" s="1"/>
      <c r="AE303" s="16" t="s">
        <v>766</v>
      </c>
      <c r="AF303" s="1" t="s">
        <v>90</v>
      </c>
      <c r="AG303" s="1" t="s">
        <v>186</v>
      </c>
    </row>
    <row r="304" spans="1:33" ht="51" x14ac:dyDescent="0.25">
      <c r="A304" s="8" t="s">
        <v>7</v>
      </c>
      <c r="B304" s="1">
        <v>81112200</v>
      </c>
      <c r="C304" s="20" t="s">
        <v>777</v>
      </c>
      <c r="D304" s="9" t="s">
        <v>169</v>
      </c>
      <c r="E304" s="2" t="s">
        <v>169</v>
      </c>
      <c r="F304" s="2" t="s">
        <v>169</v>
      </c>
      <c r="G304" s="1" t="s">
        <v>73</v>
      </c>
      <c r="H304" s="16">
        <v>17500000</v>
      </c>
      <c r="I304" s="16">
        <v>17500000</v>
      </c>
      <c r="J304" s="1" t="s">
        <v>74</v>
      </c>
      <c r="K304" s="1" t="s">
        <v>75</v>
      </c>
      <c r="L304" s="1" t="s">
        <v>469</v>
      </c>
      <c r="M304" s="1" t="s">
        <v>470</v>
      </c>
      <c r="N304" s="8" t="s">
        <v>471</v>
      </c>
      <c r="O304" s="17" t="s">
        <v>472</v>
      </c>
      <c r="P304" s="1" t="s">
        <v>104</v>
      </c>
      <c r="Q304" s="1" t="s">
        <v>544</v>
      </c>
      <c r="R304" s="1" t="s">
        <v>492</v>
      </c>
      <c r="S304" s="1">
        <v>220155001</v>
      </c>
      <c r="T304" s="1"/>
      <c r="U304" s="1"/>
      <c r="V304" s="1"/>
      <c r="W304" s="1"/>
      <c r="X304" s="42"/>
      <c r="Y304" s="1"/>
      <c r="Z304" s="1"/>
      <c r="AA304" s="43">
        <v>0</v>
      </c>
      <c r="AB304" s="1"/>
      <c r="AC304" s="1"/>
      <c r="AD304" s="1"/>
      <c r="AE304" s="16" t="s">
        <v>766</v>
      </c>
      <c r="AF304" s="1" t="s">
        <v>90</v>
      </c>
      <c r="AG304" s="1" t="s">
        <v>186</v>
      </c>
    </row>
    <row r="305" spans="1:33" ht="25.5" x14ac:dyDescent="0.25">
      <c r="A305" s="8" t="s">
        <v>7</v>
      </c>
      <c r="B305" s="1">
        <v>81112200</v>
      </c>
      <c r="C305" s="20" t="s">
        <v>778</v>
      </c>
      <c r="D305" s="9" t="s">
        <v>169</v>
      </c>
      <c r="E305" s="2" t="s">
        <v>169</v>
      </c>
      <c r="F305" s="2" t="s">
        <v>169</v>
      </c>
      <c r="G305" s="1" t="s">
        <v>73</v>
      </c>
      <c r="H305" s="16">
        <v>15000000</v>
      </c>
      <c r="I305" s="16">
        <v>15000000</v>
      </c>
      <c r="J305" s="1" t="s">
        <v>74</v>
      </c>
      <c r="K305" s="1" t="s">
        <v>75</v>
      </c>
      <c r="L305" s="1" t="s">
        <v>469</v>
      </c>
      <c r="M305" s="1" t="s">
        <v>470</v>
      </c>
      <c r="N305" s="8" t="s">
        <v>471</v>
      </c>
      <c r="O305" s="17" t="s">
        <v>472</v>
      </c>
      <c r="P305" s="1" t="s">
        <v>104</v>
      </c>
      <c r="Q305" s="1" t="s">
        <v>544</v>
      </c>
      <c r="R305" s="1" t="s">
        <v>492</v>
      </c>
      <c r="S305" s="1">
        <v>220155001</v>
      </c>
      <c r="T305" s="1"/>
      <c r="U305" s="1"/>
      <c r="V305" s="1"/>
      <c r="W305" s="1"/>
      <c r="X305" s="42"/>
      <c r="Y305" s="1"/>
      <c r="Z305" s="1"/>
      <c r="AA305" s="43">
        <v>0</v>
      </c>
      <c r="AB305" s="1"/>
      <c r="AC305" s="1"/>
      <c r="AD305" s="1"/>
      <c r="AE305" s="16" t="s">
        <v>766</v>
      </c>
      <c r="AF305" s="1" t="s">
        <v>90</v>
      </c>
      <c r="AG305" s="1" t="s">
        <v>186</v>
      </c>
    </row>
    <row r="306" spans="1:33" ht="38.25" x14ac:dyDescent="0.25">
      <c r="A306" s="8" t="s">
        <v>7</v>
      </c>
      <c r="B306" s="1">
        <v>81112200</v>
      </c>
      <c r="C306" s="20" t="s">
        <v>779</v>
      </c>
      <c r="D306" s="9" t="s">
        <v>169</v>
      </c>
      <c r="E306" s="2" t="s">
        <v>169</v>
      </c>
      <c r="F306" s="2" t="s">
        <v>169</v>
      </c>
      <c r="G306" s="1" t="s">
        <v>73</v>
      </c>
      <c r="H306" s="16">
        <v>25000000</v>
      </c>
      <c r="I306" s="16">
        <v>25000000</v>
      </c>
      <c r="J306" s="1" t="s">
        <v>74</v>
      </c>
      <c r="K306" s="1" t="s">
        <v>75</v>
      </c>
      <c r="L306" s="1" t="s">
        <v>469</v>
      </c>
      <c r="M306" s="1" t="s">
        <v>470</v>
      </c>
      <c r="N306" s="8" t="s">
        <v>471</v>
      </c>
      <c r="O306" s="17" t="s">
        <v>472</v>
      </c>
      <c r="P306" s="1" t="s">
        <v>104</v>
      </c>
      <c r="Q306" s="1" t="s">
        <v>544</v>
      </c>
      <c r="R306" s="1" t="s">
        <v>492</v>
      </c>
      <c r="S306" s="1">
        <v>220155001</v>
      </c>
      <c r="T306" s="1"/>
      <c r="U306" s="1"/>
      <c r="V306" s="1"/>
      <c r="W306" s="1"/>
      <c r="X306" s="42"/>
      <c r="Y306" s="1"/>
      <c r="Z306" s="1"/>
      <c r="AA306" s="43">
        <v>0</v>
      </c>
      <c r="AB306" s="1"/>
      <c r="AC306" s="1"/>
      <c r="AD306" s="1"/>
      <c r="AE306" s="16" t="s">
        <v>766</v>
      </c>
      <c r="AF306" s="1" t="s">
        <v>90</v>
      </c>
      <c r="AG306" s="1" t="s">
        <v>186</v>
      </c>
    </row>
    <row r="307" spans="1:33" ht="38.25" x14ac:dyDescent="0.25">
      <c r="A307" s="8" t="s">
        <v>17</v>
      </c>
      <c r="B307" s="1">
        <v>781115002</v>
      </c>
      <c r="C307" s="1" t="s">
        <v>780</v>
      </c>
      <c r="D307" s="9" t="s">
        <v>151</v>
      </c>
      <c r="E307" s="1" t="s">
        <v>123</v>
      </c>
      <c r="F307" s="1" t="s">
        <v>103</v>
      </c>
      <c r="G307" s="1" t="s">
        <v>73</v>
      </c>
      <c r="H307" s="1">
        <v>55000000</v>
      </c>
      <c r="I307" s="1">
        <v>55000000</v>
      </c>
      <c r="J307" s="1" t="s">
        <v>74</v>
      </c>
      <c r="K307" s="1" t="s">
        <v>75</v>
      </c>
      <c r="L307" s="1" t="s">
        <v>781</v>
      </c>
      <c r="M307" s="1" t="s">
        <v>782</v>
      </c>
      <c r="N307" s="8">
        <v>3839691</v>
      </c>
      <c r="O307" s="12" t="s">
        <v>783</v>
      </c>
      <c r="P307" s="1" t="s">
        <v>75</v>
      </c>
      <c r="Q307" s="1" t="s">
        <v>75</v>
      </c>
      <c r="R307" s="1" t="s">
        <v>75</v>
      </c>
      <c r="S307" s="1" t="s">
        <v>75</v>
      </c>
      <c r="T307" s="1" t="s">
        <v>75</v>
      </c>
      <c r="U307" s="1" t="s">
        <v>75</v>
      </c>
      <c r="V307" s="1" t="s">
        <v>784</v>
      </c>
      <c r="W307" s="1">
        <v>15817</v>
      </c>
      <c r="X307" s="42">
        <v>42705</v>
      </c>
      <c r="Y307" s="1" t="s">
        <v>784</v>
      </c>
      <c r="Z307" s="1" t="s">
        <v>784</v>
      </c>
      <c r="AA307" s="44">
        <v>1</v>
      </c>
      <c r="AB307" s="1"/>
      <c r="AC307" s="1"/>
      <c r="AD307" s="1"/>
      <c r="AE307" s="1" t="s">
        <v>785</v>
      </c>
      <c r="AF307" s="1" t="s">
        <v>90</v>
      </c>
      <c r="AG307" s="1" t="s">
        <v>786</v>
      </c>
    </row>
    <row r="308" spans="1:33" ht="63.75" x14ac:dyDescent="0.25">
      <c r="A308" s="8" t="s">
        <v>17</v>
      </c>
      <c r="B308" s="1">
        <v>81161801</v>
      </c>
      <c r="C308" s="1" t="s">
        <v>787</v>
      </c>
      <c r="D308" s="9" t="s">
        <v>96</v>
      </c>
      <c r="E308" s="1" t="s">
        <v>123</v>
      </c>
      <c r="F308" s="1" t="s">
        <v>103</v>
      </c>
      <c r="G308" s="1" t="s">
        <v>73</v>
      </c>
      <c r="H308" s="1">
        <v>1202027752</v>
      </c>
      <c r="I308" s="1">
        <v>1202027752</v>
      </c>
      <c r="J308" s="1" t="s">
        <v>74</v>
      </c>
      <c r="K308" s="1" t="s">
        <v>75</v>
      </c>
      <c r="L308" s="1" t="s">
        <v>781</v>
      </c>
      <c r="M308" s="1" t="s">
        <v>782</v>
      </c>
      <c r="N308" s="8">
        <v>3839691</v>
      </c>
      <c r="O308" s="12" t="s">
        <v>783</v>
      </c>
      <c r="P308" s="1" t="s">
        <v>788</v>
      </c>
      <c r="Q308" s="1" t="s">
        <v>789</v>
      </c>
      <c r="R308" s="1" t="s">
        <v>788</v>
      </c>
      <c r="S308" s="1">
        <v>222197001</v>
      </c>
      <c r="T308" s="1" t="s">
        <v>790</v>
      </c>
      <c r="U308" s="1" t="s">
        <v>791</v>
      </c>
      <c r="V308" s="1"/>
      <c r="W308" s="1">
        <v>15631</v>
      </c>
      <c r="X308" s="42"/>
      <c r="Y308" s="1"/>
      <c r="Z308" s="1"/>
      <c r="AA308" s="44">
        <v>0</v>
      </c>
      <c r="AB308" s="1"/>
      <c r="AC308" s="1"/>
      <c r="AD308" s="1"/>
      <c r="AE308" s="1" t="s">
        <v>792</v>
      </c>
      <c r="AF308" s="1" t="s">
        <v>90</v>
      </c>
      <c r="AG308" s="1" t="s">
        <v>786</v>
      </c>
    </row>
    <row r="309" spans="1:33" ht="38.25" x14ac:dyDescent="0.25">
      <c r="A309" s="8" t="s">
        <v>17</v>
      </c>
      <c r="B309" s="1">
        <v>82121503</v>
      </c>
      <c r="C309" s="1" t="s">
        <v>793</v>
      </c>
      <c r="D309" s="9" t="s">
        <v>151</v>
      </c>
      <c r="E309" s="1" t="s">
        <v>158</v>
      </c>
      <c r="F309" s="1" t="s">
        <v>140</v>
      </c>
      <c r="G309" s="1" t="s">
        <v>73</v>
      </c>
      <c r="H309" s="1">
        <v>8000000</v>
      </c>
      <c r="I309" s="1">
        <v>8000000</v>
      </c>
      <c r="J309" s="1" t="s">
        <v>74</v>
      </c>
      <c r="K309" s="1" t="s">
        <v>75</v>
      </c>
      <c r="L309" s="1" t="s">
        <v>781</v>
      </c>
      <c r="M309" s="1" t="s">
        <v>782</v>
      </c>
      <c r="N309" s="8">
        <v>3839691</v>
      </c>
      <c r="O309" s="12" t="s">
        <v>783</v>
      </c>
      <c r="P309" s="1" t="s">
        <v>75</v>
      </c>
      <c r="Q309" s="1" t="s">
        <v>75</v>
      </c>
      <c r="R309" s="1" t="s">
        <v>75</v>
      </c>
      <c r="S309" s="1" t="s">
        <v>75</v>
      </c>
      <c r="T309" s="1" t="s">
        <v>75</v>
      </c>
      <c r="U309" s="1" t="s">
        <v>75</v>
      </c>
      <c r="V309" s="1"/>
      <c r="W309" s="1"/>
      <c r="X309" s="42"/>
      <c r="Y309" s="1"/>
      <c r="Z309" s="1"/>
      <c r="AA309" s="43">
        <v>0</v>
      </c>
      <c r="AB309" s="1"/>
      <c r="AC309" s="1"/>
      <c r="AD309" s="1"/>
      <c r="AE309" s="1" t="s">
        <v>794</v>
      </c>
      <c r="AF309" s="1" t="s">
        <v>90</v>
      </c>
      <c r="AG309" s="1" t="s">
        <v>786</v>
      </c>
    </row>
    <row r="310" spans="1:33" ht="51" x14ac:dyDescent="0.25">
      <c r="A310" s="8" t="s">
        <v>17</v>
      </c>
      <c r="B310" s="1">
        <v>80101505</v>
      </c>
      <c r="C310" s="1" t="s">
        <v>795</v>
      </c>
      <c r="D310" s="9" t="s">
        <v>620</v>
      </c>
      <c r="E310" s="1" t="s">
        <v>796</v>
      </c>
      <c r="F310" s="1" t="s">
        <v>124</v>
      </c>
      <c r="G310" s="1" t="s">
        <v>73</v>
      </c>
      <c r="H310" s="1">
        <v>13500000</v>
      </c>
      <c r="I310" s="1">
        <v>13500000</v>
      </c>
      <c r="J310" s="1" t="s">
        <v>74</v>
      </c>
      <c r="K310" s="1" t="s">
        <v>75</v>
      </c>
      <c r="L310" s="1" t="s">
        <v>781</v>
      </c>
      <c r="M310" s="1" t="s">
        <v>782</v>
      </c>
      <c r="N310" s="8">
        <v>3839691</v>
      </c>
      <c r="O310" s="12" t="s">
        <v>783</v>
      </c>
      <c r="P310" s="1" t="s">
        <v>797</v>
      </c>
      <c r="Q310" s="1" t="s">
        <v>798</v>
      </c>
      <c r="R310" s="1" t="s">
        <v>799</v>
      </c>
      <c r="S310" s="1" t="s">
        <v>800</v>
      </c>
      <c r="T310" s="1" t="s">
        <v>790</v>
      </c>
      <c r="U310" s="1" t="s">
        <v>801</v>
      </c>
      <c r="V310" s="1"/>
      <c r="W310" s="1"/>
      <c r="X310" s="42"/>
      <c r="Y310" s="1"/>
      <c r="Z310" s="1"/>
      <c r="AA310" s="43">
        <v>0</v>
      </c>
      <c r="AB310" s="1"/>
      <c r="AC310" s="1"/>
      <c r="AD310" s="1"/>
      <c r="AE310" s="1" t="s">
        <v>802</v>
      </c>
      <c r="AF310" s="1" t="s">
        <v>90</v>
      </c>
      <c r="AG310" s="1" t="s">
        <v>786</v>
      </c>
    </row>
    <row r="311" spans="1:33" ht="51" x14ac:dyDescent="0.25">
      <c r="A311" s="8" t="s">
        <v>17</v>
      </c>
      <c r="B311" s="1">
        <v>80101505</v>
      </c>
      <c r="C311" s="1" t="s">
        <v>803</v>
      </c>
      <c r="D311" s="9" t="s">
        <v>102</v>
      </c>
      <c r="E311" s="1" t="s">
        <v>804</v>
      </c>
      <c r="F311" s="1" t="s">
        <v>103</v>
      </c>
      <c r="G311" s="1" t="s">
        <v>73</v>
      </c>
      <c r="H311" s="1">
        <v>50085000</v>
      </c>
      <c r="I311" s="1">
        <v>50085000</v>
      </c>
      <c r="J311" s="1" t="s">
        <v>74</v>
      </c>
      <c r="K311" s="1" t="s">
        <v>75</v>
      </c>
      <c r="L311" s="1" t="s">
        <v>781</v>
      </c>
      <c r="M311" s="1" t="s">
        <v>782</v>
      </c>
      <c r="N311" s="8">
        <v>3839691</v>
      </c>
      <c r="O311" s="12" t="s">
        <v>783</v>
      </c>
      <c r="P311" s="1" t="s">
        <v>797</v>
      </c>
      <c r="Q311" s="1" t="s">
        <v>798</v>
      </c>
      <c r="R311" s="1" t="s">
        <v>799</v>
      </c>
      <c r="S311" s="1" t="s">
        <v>800</v>
      </c>
      <c r="T311" s="1" t="s">
        <v>790</v>
      </c>
      <c r="U311" s="1" t="s">
        <v>801</v>
      </c>
      <c r="V311" s="1"/>
      <c r="W311" s="1"/>
      <c r="X311" s="42"/>
      <c r="Y311" s="1"/>
      <c r="Z311" s="1"/>
      <c r="AA311" s="43">
        <v>0</v>
      </c>
      <c r="AB311" s="1"/>
      <c r="AC311" s="1"/>
      <c r="AD311" s="1"/>
      <c r="AE311" s="1" t="s">
        <v>802</v>
      </c>
      <c r="AF311" s="1" t="s">
        <v>90</v>
      </c>
      <c r="AG311" s="1" t="s">
        <v>786</v>
      </c>
    </row>
    <row r="312" spans="1:33" ht="63.75" x14ac:dyDescent="0.25">
      <c r="A312" s="8" t="s">
        <v>17</v>
      </c>
      <c r="B312" s="1">
        <v>81112217</v>
      </c>
      <c r="C312" s="1" t="s">
        <v>805</v>
      </c>
      <c r="D312" s="9" t="s">
        <v>806</v>
      </c>
      <c r="E312" s="1" t="s">
        <v>796</v>
      </c>
      <c r="F312" s="9" t="s">
        <v>806</v>
      </c>
      <c r="G312" s="1" t="s">
        <v>73</v>
      </c>
      <c r="H312" s="1">
        <v>14000000</v>
      </c>
      <c r="I312" s="1">
        <v>14000000</v>
      </c>
      <c r="J312" s="1" t="s">
        <v>74</v>
      </c>
      <c r="K312" s="1" t="s">
        <v>75</v>
      </c>
      <c r="L312" s="1" t="s">
        <v>781</v>
      </c>
      <c r="M312" s="1" t="s">
        <v>782</v>
      </c>
      <c r="N312" s="8">
        <v>3839691</v>
      </c>
      <c r="O312" s="12" t="s">
        <v>783</v>
      </c>
      <c r="P312" s="1" t="s">
        <v>797</v>
      </c>
      <c r="Q312" s="1" t="s">
        <v>798</v>
      </c>
      <c r="R312" s="1" t="s">
        <v>799</v>
      </c>
      <c r="S312" s="1" t="s">
        <v>800</v>
      </c>
      <c r="T312" s="1" t="s">
        <v>790</v>
      </c>
      <c r="U312" s="1" t="s">
        <v>801</v>
      </c>
      <c r="V312" s="1"/>
      <c r="W312" s="1"/>
      <c r="X312" s="42"/>
      <c r="Y312" s="1"/>
      <c r="Z312" s="1"/>
      <c r="AA312" s="43">
        <v>0</v>
      </c>
      <c r="AB312" s="1"/>
      <c r="AC312" s="1"/>
      <c r="AD312" s="1"/>
      <c r="AE312" s="1" t="s">
        <v>802</v>
      </c>
      <c r="AF312" s="1" t="s">
        <v>90</v>
      </c>
      <c r="AG312" s="1" t="s">
        <v>786</v>
      </c>
    </row>
    <row r="313" spans="1:33" ht="63.75" x14ac:dyDescent="0.25">
      <c r="A313" s="8" t="s">
        <v>17</v>
      </c>
      <c r="B313" s="1">
        <v>81101703</v>
      </c>
      <c r="C313" s="1" t="s">
        <v>807</v>
      </c>
      <c r="D313" s="9" t="s">
        <v>620</v>
      </c>
      <c r="E313" s="1" t="s">
        <v>412</v>
      </c>
      <c r="F313" s="1" t="s">
        <v>124</v>
      </c>
      <c r="G313" s="1" t="s">
        <v>73</v>
      </c>
      <c r="H313" s="1">
        <v>250000000</v>
      </c>
      <c r="I313" s="1">
        <v>250000000</v>
      </c>
      <c r="J313" s="1" t="s">
        <v>74</v>
      </c>
      <c r="K313" s="1" t="s">
        <v>75</v>
      </c>
      <c r="L313" s="1" t="s">
        <v>781</v>
      </c>
      <c r="M313" s="1" t="s">
        <v>782</v>
      </c>
      <c r="N313" s="8">
        <v>3839691</v>
      </c>
      <c r="O313" s="12" t="s">
        <v>783</v>
      </c>
      <c r="P313" s="1" t="s">
        <v>808</v>
      </c>
      <c r="Q313" s="1" t="s">
        <v>809</v>
      </c>
      <c r="R313" s="1" t="s">
        <v>810</v>
      </c>
      <c r="S313" s="1">
        <v>100013001</v>
      </c>
      <c r="T313" s="1" t="s">
        <v>811</v>
      </c>
      <c r="U313" s="1" t="s">
        <v>812</v>
      </c>
      <c r="V313" s="1"/>
      <c r="W313" s="1"/>
      <c r="X313" s="42"/>
      <c r="Y313" s="1"/>
      <c r="Z313" s="1"/>
      <c r="AA313" s="43">
        <v>0</v>
      </c>
      <c r="AB313" s="1"/>
      <c r="AC313" s="1"/>
      <c r="AD313" s="1"/>
      <c r="AE313" s="1" t="s">
        <v>813</v>
      </c>
      <c r="AF313" s="1" t="s">
        <v>90</v>
      </c>
      <c r="AG313" s="1" t="s">
        <v>786</v>
      </c>
    </row>
    <row r="314" spans="1:33" ht="153" x14ac:dyDescent="0.25">
      <c r="A314" s="8" t="s">
        <v>17</v>
      </c>
      <c r="B314" s="1">
        <v>86101705</v>
      </c>
      <c r="C314" s="1" t="s">
        <v>814</v>
      </c>
      <c r="D314" s="9" t="s">
        <v>176</v>
      </c>
      <c r="E314" s="1" t="s">
        <v>804</v>
      </c>
      <c r="F314" s="1" t="s">
        <v>161</v>
      </c>
      <c r="G314" s="1" t="s">
        <v>73</v>
      </c>
      <c r="H314" s="1">
        <v>100000000</v>
      </c>
      <c r="I314" s="1">
        <v>100000000</v>
      </c>
      <c r="J314" s="1" t="s">
        <v>74</v>
      </c>
      <c r="K314" s="1" t="s">
        <v>75</v>
      </c>
      <c r="L314" s="1" t="s">
        <v>781</v>
      </c>
      <c r="M314" s="1" t="s">
        <v>782</v>
      </c>
      <c r="N314" s="8">
        <v>3839691</v>
      </c>
      <c r="O314" s="12" t="s">
        <v>783</v>
      </c>
      <c r="P314" s="1" t="s">
        <v>808</v>
      </c>
      <c r="Q314" s="1" t="s">
        <v>809</v>
      </c>
      <c r="R314" s="1" t="s">
        <v>815</v>
      </c>
      <c r="S314" s="1" t="s">
        <v>816</v>
      </c>
      <c r="T314" s="1" t="s">
        <v>817</v>
      </c>
      <c r="U314" s="1" t="s">
        <v>818</v>
      </c>
      <c r="V314" s="1"/>
      <c r="W314" s="1"/>
      <c r="X314" s="42"/>
      <c r="Y314" s="1"/>
      <c r="Z314" s="1"/>
      <c r="AA314" s="43">
        <v>0</v>
      </c>
      <c r="AB314" s="1"/>
      <c r="AC314" s="1"/>
      <c r="AD314" s="1"/>
      <c r="AE314" s="1" t="s">
        <v>819</v>
      </c>
      <c r="AF314" s="1" t="s">
        <v>90</v>
      </c>
      <c r="AG314" s="1" t="s">
        <v>786</v>
      </c>
    </row>
    <row r="315" spans="1:33" ht="114.75" x14ac:dyDescent="0.25">
      <c r="A315" s="8" t="s">
        <v>17</v>
      </c>
      <c r="B315" s="1">
        <v>80111504</v>
      </c>
      <c r="C315" s="1" t="s">
        <v>820</v>
      </c>
      <c r="D315" s="9" t="s">
        <v>96</v>
      </c>
      <c r="E315" s="1" t="s">
        <v>123</v>
      </c>
      <c r="F315" s="1" t="s">
        <v>124</v>
      </c>
      <c r="G315" s="1" t="s">
        <v>73</v>
      </c>
      <c r="H315" s="1">
        <v>714827014</v>
      </c>
      <c r="I315" s="1">
        <v>714827014</v>
      </c>
      <c r="J315" s="1" t="s">
        <v>74</v>
      </c>
      <c r="K315" s="1" t="s">
        <v>75</v>
      </c>
      <c r="L315" s="1" t="s">
        <v>781</v>
      </c>
      <c r="M315" s="1" t="s">
        <v>782</v>
      </c>
      <c r="N315" s="8">
        <v>3839691</v>
      </c>
      <c r="O315" s="12" t="s">
        <v>783</v>
      </c>
      <c r="P315" s="1" t="s">
        <v>821</v>
      </c>
      <c r="Q315" s="1" t="s">
        <v>822</v>
      </c>
      <c r="R315" s="1" t="s">
        <v>823</v>
      </c>
      <c r="S315" s="1">
        <v>22200001</v>
      </c>
      <c r="T315" s="1" t="s">
        <v>824</v>
      </c>
      <c r="U315" s="1" t="s">
        <v>825</v>
      </c>
      <c r="V315" s="1"/>
      <c r="W315" s="1"/>
      <c r="X315" s="42"/>
      <c r="Y315" s="1"/>
      <c r="Z315" s="1"/>
      <c r="AA315" s="43">
        <v>0</v>
      </c>
      <c r="AB315" s="1"/>
      <c r="AC315" s="1"/>
      <c r="AD315" s="1"/>
      <c r="AE315" s="1" t="s">
        <v>826</v>
      </c>
      <c r="AF315" s="1" t="s">
        <v>90</v>
      </c>
      <c r="AG315" s="1" t="s">
        <v>786</v>
      </c>
    </row>
    <row r="316" spans="1:33" ht="114.75" x14ac:dyDescent="0.25">
      <c r="A316" s="8" t="s">
        <v>17</v>
      </c>
      <c r="B316" s="1">
        <v>80111504</v>
      </c>
      <c r="C316" s="1" t="s">
        <v>827</v>
      </c>
      <c r="D316" s="9" t="s">
        <v>96</v>
      </c>
      <c r="E316" s="1" t="s">
        <v>123</v>
      </c>
      <c r="F316" s="1" t="s">
        <v>103</v>
      </c>
      <c r="G316" s="1" t="s">
        <v>73</v>
      </c>
      <c r="H316" s="1">
        <v>915872110</v>
      </c>
      <c r="I316" s="1">
        <v>915872110</v>
      </c>
      <c r="J316" s="1" t="s">
        <v>74</v>
      </c>
      <c r="K316" s="1" t="s">
        <v>75</v>
      </c>
      <c r="L316" s="1" t="s">
        <v>781</v>
      </c>
      <c r="M316" s="1" t="s">
        <v>782</v>
      </c>
      <c r="N316" s="8">
        <v>3839691</v>
      </c>
      <c r="O316" s="12" t="s">
        <v>783</v>
      </c>
      <c r="P316" s="1" t="s">
        <v>821</v>
      </c>
      <c r="Q316" s="1" t="s">
        <v>822</v>
      </c>
      <c r="R316" s="1" t="s">
        <v>823</v>
      </c>
      <c r="S316" s="1">
        <v>22200001</v>
      </c>
      <c r="T316" s="1" t="s">
        <v>824</v>
      </c>
      <c r="U316" s="1" t="s">
        <v>828</v>
      </c>
      <c r="V316" s="1"/>
      <c r="W316" s="1"/>
      <c r="X316" s="42"/>
      <c r="Y316" s="1"/>
      <c r="Z316" s="1"/>
      <c r="AA316" s="43">
        <v>0</v>
      </c>
      <c r="AB316" s="1"/>
      <c r="AC316" s="1"/>
      <c r="AD316" s="1"/>
      <c r="AE316" s="1" t="s">
        <v>362</v>
      </c>
      <c r="AF316" s="1" t="s">
        <v>90</v>
      </c>
      <c r="AG316" s="1" t="s">
        <v>786</v>
      </c>
    </row>
    <row r="317" spans="1:33" ht="38.25" x14ac:dyDescent="0.25">
      <c r="A317" s="8" t="s">
        <v>17</v>
      </c>
      <c r="B317" s="1">
        <v>80101505</v>
      </c>
      <c r="C317" s="1" t="s">
        <v>829</v>
      </c>
      <c r="D317" s="9" t="s">
        <v>96</v>
      </c>
      <c r="E317" s="1" t="s">
        <v>123</v>
      </c>
      <c r="F317" s="1" t="s">
        <v>124</v>
      </c>
      <c r="G317" s="1" t="s">
        <v>73</v>
      </c>
      <c r="H317" s="1">
        <v>133258431</v>
      </c>
      <c r="I317" s="1">
        <v>133258431</v>
      </c>
      <c r="J317" s="1" t="s">
        <v>74</v>
      </c>
      <c r="K317" s="1" t="s">
        <v>75</v>
      </c>
      <c r="L317" s="1" t="s">
        <v>781</v>
      </c>
      <c r="M317" s="1" t="s">
        <v>782</v>
      </c>
      <c r="N317" s="8">
        <v>3839691</v>
      </c>
      <c r="O317" s="12" t="s">
        <v>783</v>
      </c>
      <c r="P317" s="1" t="s">
        <v>830</v>
      </c>
      <c r="Q317" s="1" t="s">
        <v>831</v>
      </c>
      <c r="R317" s="1" t="s">
        <v>832</v>
      </c>
      <c r="S317" s="1" t="s">
        <v>833</v>
      </c>
      <c r="T317" s="1" t="s">
        <v>834</v>
      </c>
      <c r="U317" s="1" t="s">
        <v>835</v>
      </c>
      <c r="V317" s="1"/>
      <c r="W317" s="1"/>
      <c r="X317" s="42"/>
      <c r="Y317" s="1"/>
      <c r="Z317" s="1"/>
      <c r="AA317" s="43">
        <v>0</v>
      </c>
      <c r="AB317" s="1"/>
      <c r="AC317" s="1"/>
      <c r="AD317" s="1"/>
      <c r="AE317" s="1" t="s">
        <v>836</v>
      </c>
      <c r="AF317" s="1" t="s">
        <v>90</v>
      </c>
      <c r="AG317" s="1" t="s">
        <v>786</v>
      </c>
    </row>
    <row r="318" spans="1:33" ht="63.75" x14ac:dyDescent="0.25">
      <c r="A318" s="8" t="s">
        <v>17</v>
      </c>
      <c r="B318" s="1">
        <v>901116001</v>
      </c>
      <c r="C318" s="1" t="s">
        <v>837</v>
      </c>
      <c r="D318" s="9" t="s">
        <v>151</v>
      </c>
      <c r="E318" s="1" t="s">
        <v>152</v>
      </c>
      <c r="F318" s="1" t="s">
        <v>161</v>
      </c>
      <c r="G318" s="1" t="s">
        <v>73</v>
      </c>
      <c r="H318" s="1">
        <v>280000000</v>
      </c>
      <c r="I318" s="1">
        <v>280000000</v>
      </c>
      <c r="J318" s="1" t="s">
        <v>74</v>
      </c>
      <c r="K318" s="1" t="s">
        <v>75</v>
      </c>
      <c r="L318" s="1" t="s">
        <v>781</v>
      </c>
      <c r="M318" s="1" t="s">
        <v>782</v>
      </c>
      <c r="N318" s="8">
        <v>3839691</v>
      </c>
      <c r="O318" s="12" t="s">
        <v>783</v>
      </c>
      <c r="P318" s="1" t="s">
        <v>838</v>
      </c>
      <c r="Q318" s="1" t="s">
        <v>839</v>
      </c>
      <c r="R318" s="1" t="s">
        <v>840</v>
      </c>
      <c r="S318" s="1" t="s">
        <v>841</v>
      </c>
      <c r="T318" s="1" t="s">
        <v>842</v>
      </c>
      <c r="U318" s="1" t="s">
        <v>843</v>
      </c>
      <c r="V318" s="1"/>
      <c r="W318" s="1"/>
      <c r="X318" s="42"/>
      <c r="Y318" s="1"/>
      <c r="Z318" s="1"/>
      <c r="AA318" s="43">
        <v>0</v>
      </c>
      <c r="AB318" s="1"/>
      <c r="AC318" s="1"/>
      <c r="AD318" s="1"/>
      <c r="AE318" s="1" t="s">
        <v>844</v>
      </c>
      <c r="AF318" s="1" t="s">
        <v>90</v>
      </c>
      <c r="AG318" s="1" t="s">
        <v>786</v>
      </c>
    </row>
    <row r="319" spans="1:33" ht="63.75" x14ac:dyDescent="0.25">
      <c r="A319" s="8" t="s">
        <v>17</v>
      </c>
      <c r="B319" s="1">
        <v>901417002</v>
      </c>
      <c r="C319" s="1" t="s">
        <v>845</v>
      </c>
      <c r="D319" s="9" t="s">
        <v>151</v>
      </c>
      <c r="E319" s="1" t="s">
        <v>158</v>
      </c>
      <c r="F319" s="1" t="s">
        <v>161</v>
      </c>
      <c r="G319" s="1" t="s">
        <v>73</v>
      </c>
      <c r="H319" s="1">
        <v>130000000</v>
      </c>
      <c r="I319" s="1">
        <v>130000000</v>
      </c>
      <c r="J319" s="1" t="s">
        <v>74</v>
      </c>
      <c r="K319" s="1" t="s">
        <v>75</v>
      </c>
      <c r="L319" s="1" t="s">
        <v>781</v>
      </c>
      <c r="M319" s="1" t="s">
        <v>782</v>
      </c>
      <c r="N319" s="8">
        <v>3839691</v>
      </c>
      <c r="O319" s="12" t="s">
        <v>783</v>
      </c>
      <c r="P319" s="1" t="s">
        <v>846</v>
      </c>
      <c r="Q319" s="1" t="s">
        <v>839</v>
      </c>
      <c r="R319" s="1" t="s">
        <v>840</v>
      </c>
      <c r="S319" s="1" t="s">
        <v>847</v>
      </c>
      <c r="T319" s="1" t="s">
        <v>842</v>
      </c>
      <c r="U319" s="1" t="s">
        <v>835</v>
      </c>
      <c r="V319" s="1"/>
      <c r="W319" s="1"/>
      <c r="X319" s="42"/>
      <c r="Y319" s="1"/>
      <c r="Z319" s="1"/>
      <c r="AA319" s="43">
        <v>0</v>
      </c>
      <c r="AB319" s="1"/>
      <c r="AC319" s="1"/>
      <c r="AD319" s="1"/>
      <c r="AE319" s="1" t="s">
        <v>848</v>
      </c>
      <c r="AF319" s="1" t="s">
        <v>90</v>
      </c>
      <c r="AG319" s="1" t="s">
        <v>786</v>
      </c>
    </row>
    <row r="320" spans="1:33" ht="63.75" x14ac:dyDescent="0.25">
      <c r="A320" s="8" t="s">
        <v>17</v>
      </c>
      <c r="B320" s="1">
        <v>861116004</v>
      </c>
      <c r="C320" s="1" t="s">
        <v>849</v>
      </c>
      <c r="D320" s="9" t="s">
        <v>151</v>
      </c>
      <c r="E320" s="1" t="s">
        <v>158</v>
      </c>
      <c r="F320" s="1" t="s">
        <v>124</v>
      </c>
      <c r="G320" s="1" t="s">
        <v>73</v>
      </c>
      <c r="H320" s="1">
        <v>130000000</v>
      </c>
      <c r="I320" s="1">
        <v>130000000</v>
      </c>
      <c r="J320" s="1" t="s">
        <v>74</v>
      </c>
      <c r="K320" s="1" t="s">
        <v>75</v>
      </c>
      <c r="L320" s="1" t="s">
        <v>781</v>
      </c>
      <c r="M320" s="1" t="s">
        <v>782</v>
      </c>
      <c r="N320" s="8">
        <v>3839691</v>
      </c>
      <c r="O320" s="12" t="s">
        <v>783</v>
      </c>
      <c r="P320" s="1" t="s">
        <v>846</v>
      </c>
      <c r="Q320" s="1" t="s">
        <v>839</v>
      </c>
      <c r="R320" s="1" t="s">
        <v>840</v>
      </c>
      <c r="S320" s="1" t="s">
        <v>847</v>
      </c>
      <c r="T320" s="1" t="s">
        <v>842</v>
      </c>
      <c r="U320" s="1" t="s">
        <v>835</v>
      </c>
      <c r="V320" s="1"/>
      <c r="W320" s="1"/>
      <c r="X320" s="42"/>
      <c r="Y320" s="1"/>
      <c r="Z320" s="1"/>
      <c r="AA320" s="43">
        <v>0</v>
      </c>
      <c r="AB320" s="1"/>
      <c r="AC320" s="1"/>
      <c r="AD320" s="1"/>
      <c r="AE320" s="1" t="s">
        <v>850</v>
      </c>
      <c r="AF320" s="1" t="s">
        <v>90</v>
      </c>
      <c r="AG320" s="1" t="s">
        <v>786</v>
      </c>
    </row>
    <row r="321" spans="1:33" ht="63.75" x14ac:dyDescent="0.25">
      <c r="A321" s="8" t="s">
        <v>17</v>
      </c>
      <c r="B321" s="1">
        <v>90151502</v>
      </c>
      <c r="C321" s="1" t="s">
        <v>851</v>
      </c>
      <c r="D321" s="9" t="s">
        <v>102</v>
      </c>
      <c r="E321" s="1" t="s">
        <v>272</v>
      </c>
      <c r="F321" s="1" t="s">
        <v>161</v>
      </c>
      <c r="G321" s="1" t="s">
        <v>73</v>
      </c>
      <c r="H321" s="1">
        <v>140000000</v>
      </c>
      <c r="I321" s="1">
        <v>140000000</v>
      </c>
      <c r="J321" s="1" t="s">
        <v>74</v>
      </c>
      <c r="K321" s="1" t="s">
        <v>75</v>
      </c>
      <c r="L321" s="1" t="s">
        <v>781</v>
      </c>
      <c r="M321" s="1" t="s">
        <v>782</v>
      </c>
      <c r="N321" s="8">
        <v>3839691</v>
      </c>
      <c r="O321" s="12" t="s">
        <v>783</v>
      </c>
      <c r="P321" s="1" t="s">
        <v>846</v>
      </c>
      <c r="Q321" s="1" t="s">
        <v>839</v>
      </c>
      <c r="R321" s="1" t="s">
        <v>840</v>
      </c>
      <c r="S321" s="1" t="s">
        <v>847</v>
      </c>
      <c r="T321" s="1" t="s">
        <v>842</v>
      </c>
      <c r="U321" s="1" t="s">
        <v>835</v>
      </c>
      <c r="V321" s="1"/>
      <c r="W321" s="1"/>
      <c r="X321" s="42"/>
      <c r="Y321" s="1"/>
      <c r="Z321" s="1"/>
      <c r="AA321" s="43">
        <v>0</v>
      </c>
      <c r="AB321" s="1"/>
      <c r="AC321" s="1"/>
      <c r="AD321" s="1"/>
      <c r="AE321" s="1" t="s">
        <v>848</v>
      </c>
      <c r="AF321" s="1" t="s">
        <v>90</v>
      </c>
      <c r="AG321" s="1" t="s">
        <v>786</v>
      </c>
    </row>
    <row r="322" spans="1:33" ht="63.75" x14ac:dyDescent="0.25">
      <c r="A322" s="8" t="s">
        <v>17</v>
      </c>
      <c r="B322" s="1">
        <v>861316001</v>
      </c>
      <c r="C322" s="1" t="s">
        <v>852</v>
      </c>
      <c r="D322" s="9" t="s">
        <v>102</v>
      </c>
      <c r="E322" s="1" t="s">
        <v>272</v>
      </c>
      <c r="F322" s="1" t="s">
        <v>140</v>
      </c>
      <c r="G322" s="1" t="s">
        <v>73</v>
      </c>
      <c r="H322" s="1">
        <v>20000000</v>
      </c>
      <c r="I322" s="1">
        <v>20000000</v>
      </c>
      <c r="J322" s="1" t="s">
        <v>74</v>
      </c>
      <c r="K322" s="1" t="s">
        <v>75</v>
      </c>
      <c r="L322" s="1" t="s">
        <v>781</v>
      </c>
      <c r="M322" s="1" t="s">
        <v>782</v>
      </c>
      <c r="N322" s="8">
        <v>3839691</v>
      </c>
      <c r="O322" s="12" t="s">
        <v>783</v>
      </c>
      <c r="P322" s="1" t="s">
        <v>846</v>
      </c>
      <c r="Q322" s="1" t="s">
        <v>839</v>
      </c>
      <c r="R322" s="1" t="s">
        <v>840</v>
      </c>
      <c r="S322" s="1" t="s">
        <v>847</v>
      </c>
      <c r="T322" s="1" t="s">
        <v>842</v>
      </c>
      <c r="U322" s="1" t="s">
        <v>835</v>
      </c>
      <c r="V322" s="1"/>
      <c r="W322" s="1"/>
      <c r="X322" s="42"/>
      <c r="Y322" s="1"/>
      <c r="Z322" s="1"/>
      <c r="AA322" s="43">
        <v>0</v>
      </c>
      <c r="AB322" s="1"/>
      <c r="AC322" s="1"/>
      <c r="AD322" s="1"/>
      <c r="AE322" s="1" t="s">
        <v>850</v>
      </c>
      <c r="AF322" s="1" t="s">
        <v>90</v>
      </c>
      <c r="AG322" s="1" t="s">
        <v>786</v>
      </c>
    </row>
    <row r="323" spans="1:33" ht="63.75" x14ac:dyDescent="0.25">
      <c r="A323" s="8" t="s">
        <v>17</v>
      </c>
      <c r="B323" s="1">
        <v>861116002</v>
      </c>
      <c r="C323" s="1" t="s">
        <v>853</v>
      </c>
      <c r="D323" s="9" t="s">
        <v>151</v>
      </c>
      <c r="E323" s="1" t="s">
        <v>158</v>
      </c>
      <c r="F323" s="1" t="s">
        <v>124</v>
      </c>
      <c r="G323" s="1" t="s">
        <v>73</v>
      </c>
      <c r="H323" s="1">
        <v>180000000</v>
      </c>
      <c r="I323" s="1">
        <v>180000000</v>
      </c>
      <c r="J323" s="1" t="s">
        <v>74</v>
      </c>
      <c r="K323" s="1" t="s">
        <v>75</v>
      </c>
      <c r="L323" s="1" t="s">
        <v>781</v>
      </c>
      <c r="M323" s="1" t="s">
        <v>782</v>
      </c>
      <c r="N323" s="8">
        <v>3839691</v>
      </c>
      <c r="O323" s="12" t="s">
        <v>783</v>
      </c>
      <c r="P323" s="1" t="s">
        <v>846</v>
      </c>
      <c r="Q323" s="1" t="s">
        <v>839</v>
      </c>
      <c r="R323" s="1" t="s">
        <v>840</v>
      </c>
      <c r="S323" s="1" t="s">
        <v>854</v>
      </c>
      <c r="T323" s="1" t="s">
        <v>855</v>
      </c>
      <c r="U323" s="1" t="s">
        <v>835</v>
      </c>
      <c r="V323" s="1"/>
      <c r="W323" s="1"/>
      <c r="X323" s="42"/>
      <c r="Y323" s="1"/>
      <c r="Z323" s="1"/>
      <c r="AA323" s="43">
        <v>0</v>
      </c>
      <c r="AB323" s="1"/>
      <c r="AC323" s="1"/>
      <c r="AD323" s="1"/>
      <c r="AE323" s="1" t="s">
        <v>848</v>
      </c>
      <c r="AF323" s="1" t="s">
        <v>90</v>
      </c>
      <c r="AG323" s="1" t="s">
        <v>786</v>
      </c>
    </row>
    <row r="324" spans="1:33" ht="51" x14ac:dyDescent="0.25">
      <c r="A324" s="8" t="s">
        <v>17</v>
      </c>
      <c r="B324" s="1">
        <v>51211600</v>
      </c>
      <c r="C324" s="1" t="s">
        <v>856</v>
      </c>
      <c r="D324" s="9" t="s">
        <v>102</v>
      </c>
      <c r="E324" s="1" t="s">
        <v>804</v>
      </c>
      <c r="F324" s="1" t="s">
        <v>140</v>
      </c>
      <c r="G324" s="1" t="s">
        <v>73</v>
      </c>
      <c r="H324" s="1">
        <v>15000000</v>
      </c>
      <c r="I324" s="1">
        <v>15000000</v>
      </c>
      <c r="J324" s="1" t="s">
        <v>74</v>
      </c>
      <c r="K324" s="1" t="s">
        <v>75</v>
      </c>
      <c r="L324" s="1" t="s">
        <v>781</v>
      </c>
      <c r="M324" s="1" t="s">
        <v>782</v>
      </c>
      <c r="N324" s="8">
        <v>3839691</v>
      </c>
      <c r="O324" s="12" t="s">
        <v>783</v>
      </c>
      <c r="P324" s="1" t="s">
        <v>838</v>
      </c>
      <c r="Q324" s="1" t="s">
        <v>839</v>
      </c>
      <c r="R324" s="1" t="s">
        <v>857</v>
      </c>
      <c r="S324" s="1" t="s">
        <v>841</v>
      </c>
      <c r="T324" s="1" t="s">
        <v>858</v>
      </c>
      <c r="U324" s="1" t="s">
        <v>859</v>
      </c>
      <c r="V324" s="1"/>
      <c r="W324" s="1"/>
      <c r="X324" s="42"/>
      <c r="Y324" s="1"/>
      <c r="Z324" s="1"/>
      <c r="AA324" s="43">
        <v>0</v>
      </c>
      <c r="AB324" s="1"/>
      <c r="AC324" s="1"/>
      <c r="AD324" s="1"/>
      <c r="AE324" s="1" t="s">
        <v>860</v>
      </c>
      <c r="AF324" s="1" t="s">
        <v>90</v>
      </c>
      <c r="AG324" s="1" t="s">
        <v>786</v>
      </c>
    </row>
    <row r="325" spans="1:33" ht="51" x14ac:dyDescent="0.25">
      <c r="A325" s="8" t="s">
        <v>17</v>
      </c>
      <c r="B325" s="1">
        <v>851015003</v>
      </c>
      <c r="C325" s="1" t="s">
        <v>861</v>
      </c>
      <c r="D325" s="9" t="s">
        <v>96</v>
      </c>
      <c r="E325" s="1" t="s">
        <v>86</v>
      </c>
      <c r="F325" s="1" t="s">
        <v>140</v>
      </c>
      <c r="G325" s="1" t="s">
        <v>73</v>
      </c>
      <c r="H325" s="1">
        <v>73000000</v>
      </c>
      <c r="I325" s="1">
        <v>73000000</v>
      </c>
      <c r="J325" s="1" t="s">
        <v>74</v>
      </c>
      <c r="K325" s="1" t="s">
        <v>75</v>
      </c>
      <c r="L325" s="1" t="s">
        <v>781</v>
      </c>
      <c r="M325" s="1" t="s">
        <v>782</v>
      </c>
      <c r="N325" s="8">
        <v>3839691</v>
      </c>
      <c r="O325" s="12" t="s">
        <v>783</v>
      </c>
      <c r="P325" s="1" t="s">
        <v>838</v>
      </c>
      <c r="Q325" s="1" t="s">
        <v>839</v>
      </c>
      <c r="R325" s="1" t="s">
        <v>857</v>
      </c>
      <c r="S325" s="1" t="s">
        <v>841</v>
      </c>
      <c r="T325" s="1" t="s">
        <v>858</v>
      </c>
      <c r="U325" s="1" t="s">
        <v>835</v>
      </c>
      <c r="V325" s="1"/>
      <c r="W325" s="1"/>
      <c r="X325" s="42"/>
      <c r="Y325" s="1"/>
      <c r="Z325" s="1"/>
      <c r="AA325" s="43">
        <v>0</v>
      </c>
      <c r="AB325" s="1"/>
      <c r="AC325" s="1"/>
      <c r="AD325" s="1"/>
      <c r="AE325" s="1" t="s">
        <v>860</v>
      </c>
      <c r="AF325" s="1" t="s">
        <v>90</v>
      </c>
      <c r="AG325" s="1" t="s">
        <v>786</v>
      </c>
    </row>
    <row r="326" spans="1:33" ht="51" x14ac:dyDescent="0.25">
      <c r="A326" s="8" t="s">
        <v>17</v>
      </c>
      <c r="B326" s="1">
        <v>90111601</v>
      </c>
      <c r="C326" s="1" t="s">
        <v>862</v>
      </c>
      <c r="D326" s="9" t="s">
        <v>138</v>
      </c>
      <c r="E326" s="1" t="s">
        <v>804</v>
      </c>
      <c r="F326" s="1" t="s">
        <v>140</v>
      </c>
      <c r="G326" s="1" t="s">
        <v>73</v>
      </c>
      <c r="H326" s="1">
        <v>50000000</v>
      </c>
      <c r="I326" s="1">
        <v>50000000</v>
      </c>
      <c r="J326" s="1" t="s">
        <v>74</v>
      </c>
      <c r="K326" s="1" t="s">
        <v>75</v>
      </c>
      <c r="L326" s="1" t="s">
        <v>781</v>
      </c>
      <c r="M326" s="1" t="s">
        <v>782</v>
      </c>
      <c r="N326" s="8">
        <v>3839691</v>
      </c>
      <c r="O326" s="12" t="s">
        <v>783</v>
      </c>
      <c r="P326" s="1" t="s">
        <v>838</v>
      </c>
      <c r="Q326" s="1" t="s">
        <v>839</v>
      </c>
      <c r="R326" s="1" t="s">
        <v>857</v>
      </c>
      <c r="S326" s="1" t="s">
        <v>841</v>
      </c>
      <c r="T326" s="1" t="s">
        <v>858</v>
      </c>
      <c r="U326" s="1" t="s">
        <v>835</v>
      </c>
      <c r="V326" s="1"/>
      <c r="W326" s="1"/>
      <c r="X326" s="42"/>
      <c r="Y326" s="1"/>
      <c r="Z326" s="1"/>
      <c r="AA326" s="43">
        <v>0</v>
      </c>
      <c r="AB326" s="1"/>
      <c r="AC326" s="1"/>
      <c r="AD326" s="1"/>
      <c r="AE326" s="1" t="s">
        <v>863</v>
      </c>
      <c r="AF326" s="1" t="s">
        <v>90</v>
      </c>
      <c r="AG326" s="1" t="s">
        <v>786</v>
      </c>
    </row>
    <row r="327" spans="1:33" ht="51" x14ac:dyDescent="0.25">
      <c r="A327" s="8" t="s">
        <v>17</v>
      </c>
      <c r="B327" s="1">
        <v>85101503</v>
      </c>
      <c r="C327" s="1" t="s">
        <v>864</v>
      </c>
      <c r="D327" s="9" t="s">
        <v>151</v>
      </c>
      <c r="E327" s="1" t="s">
        <v>158</v>
      </c>
      <c r="F327" s="1" t="s">
        <v>140</v>
      </c>
      <c r="G327" s="1" t="s">
        <v>73</v>
      </c>
      <c r="H327" s="1">
        <v>54000000</v>
      </c>
      <c r="I327" s="1">
        <v>54000000</v>
      </c>
      <c r="J327" s="1" t="s">
        <v>74</v>
      </c>
      <c r="K327" s="1" t="s">
        <v>75</v>
      </c>
      <c r="L327" s="1" t="s">
        <v>781</v>
      </c>
      <c r="M327" s="1" t="s">
        <v>782</v>
      </c>
      <c r="N327" s="8">
        <v>3839691</v>
      </c>
      <c r="O327" s="12" t="s">
        <v>783</v>
      </c>
      <c r="P327" s="1" t="s">
        <v>838</v>
      </c>
      <c r="Q327" s="1" t="s">
        <v>839</v>
      </c>
      <c r="R327" s="1" t="s">
        <v>857</v>
      </c>
      <c r="S327" s="1" t="s">
        <v>841</v>
      </c>
      <c r="T327" s="1" t="s">
        <v>858</v>
      </c>
      <c r="U327" s="1" t="s">
        <v>835</v>
      </c>
      <c r="V327" s="1"/>
      <c r="W327" s="1"/>
      <c r="X327" s="42"/>
      <c r="Y327" s="1"/>
      <c r="Z327" s="1"/>
      <c r="AA327" s="43">
        <v>0</v>
      </c>
      <c r="AB327" s="1"/>
      <c r="AC327" s="1"/>
      <c r="AD327" s="1"/>
      <c r="AE327" s="1" t="s">
        <v>860</v>
      </c>
      <c r="AF327" s="1" t="s">
        <v>90</v>
      </c>
      <c r="AG327" s="1" t="s">
        <v>786</v>
      </c>
    </row>
    <row r="328" spans="1:33" ht="51" x14ac:dyDescent="0.25">
      <c r="A328" s="8" t="s">
        <v>17</v>
      </c>
      <c r="B328" s="1">
        <v>901116001</v>
      </c>
      <c r="C328" s="1" t="s">
        <v>865</v>
      </c>
      <c r="D328" s="9" t="s">
        <v>151</v>
      </c>
      <c r="E328" s="1" t="s">
        <v>158</v>
      </c>
      <c r="F328" s="1" t="s">
        <v>161</v>
      </c>
      <c r="G328" s="1" t="s">
        <v>73</v>
      </c>
      <c r="H328" s="1">
        <v>346471920</v>
      </c>
      <c r="I328" s="1">
        <v>346471920</v>
      </c>
      <c r="J328" s="1" t="s">
        <v>74</v>
      </c>
      <c r="K328" s="1" t="s">
        <v>75</v>
      </c>
      <c r="L328" s="1" t="s">
        <v>781</v>
      </c>
      <c r="M328" s="1" t="s">
        <v>782</v>
      </c>
      <c r="N328" s="8">
        <v>3839691</v>
      </c>
      <c r="O328" s="12" t="s">
        <v>783</v>
      </c>
      <c r="P328" s="1" t="s">
        <v>830</v>
      </c>
      <c r="Q328" s="1" t="s">
        <v>831</v>
      </c>
      <c r="R328" s="1" t="s">
        <v>866</v>
      </c>
      <c r="S328" s="1" t="s">
        <v>867</v>
      </c>
      <c r="T328" s="1" t="s">
        <v>868</v>
      </c>
      <c r="U328" s="1" t="s">
        <v>835</v>
      </c>
      <c r="V328" s="1"/>
      <c r="W328" s="1"/>
      <c r="X328" s="42"/>
      <c r="Y328" s="1"/>
      <c r="Z328" s="1"/>
      <c r="AA328" s="43">
        <v>0</v>
      </c>
      <c r="AB328" s="1"/>
      <c r="AC328" s="1"/>
      <c r="AD328" s="1"/>
      <c r="AE328" s="1" t="s">
        <v>869</v>
      </c>
      <c r="AF328" s="1" t="s">
        <v>90</v>
      </c>
      <c r="AG328" s="1" t="s">
        <v>786</v>
      </c>
    </row>
    <row r="329" spans="1:33" ht="51" x14ac:dyDescent="0.25">
      <c r="A329" s="8" t="s">
        <v>17</v>
      </c>
      <c r="B329" s="1">
        <v>901116001</v>
      </c>
      <c r="C329" s="1" t="s">
        <v>870</v>
      </c>
      <c r="D329" s="9" t="s">
        <v>151</v>
      </c>
      <c r="E329" s="1" t="s">
        <v>86</v>
      </c>
      <c r="F329" s="1" t="s">
        <v>161</v>
      </c>
      <c r="G329" s="1" t="s">
        <v>73</v>
      </c>
      <c r="H329" s="1">
        <v>233000000</v>
      </c>
      <c r="I329" s="1">
        <v>233000000</v>
      </c>
      <c r="J329" s="1" t="s">
        <v>74</v>
      </c>
      <c r="K329" s="1" t="s">
        <v>75</v>
      </c>
      <c r="L329" s="1" t="s">
        <v>781</v>
      </c>
      <c r="M329" s="1" t="s">
        <v>782</v>
      </c>
      <c r="N329" s="8">
        <v>3839691</v>
      </c>
      <c r="O329" s="12" t="s">
        <v>783</v>
      </c>
      <c r="P329" s="1" t="s">
        <v>838</v>
      </c>
      <c r="Q329" s="1" t="s">
        <v>839</v>
      </c>
      <c r="R329" s="1" t="s">
        <v>857</v>
      </c>
      <c r="S329" s="1" t="s">
        <v>841</v>
      </c>
      <c r="T329" s="1" t="s">
        <v>858</v>
      </c>
      <c r="U329" s="1" t="s">
        <v>835</v>
      </c>
      <c r="V329" s="1"/>
      <c r="W329" s="1"/>
      <c r="X329" s="42"/>
      <c r="Y329" s="1"/>
      <c r="Z329" s="1"/>
      <c r="AA329" s="43">
        <v>0</v>
      </c>
      <c r="AB329" s="1"/>
      <c r="AC329" s="1"/>
      <c r="AD329" s="1"/>
      <c r="AE329" s="1" t="s">
        <v>871</v>
      </c>
      <c r="AF329" s="1" t="s">
        <v>90</v>
      </c>
      <c r="AG329" s="1" t="s">
        <v>786</v>
      </c>
    </row>
    <row r="330" spans="1:33" ht="51" x14ac:dyDescent="0.25">
      <c r="A330" s="8" t="s">
        <v>17</v>
      </c>
      <c r="B330" s="1">
        <v>86111501</v>
      </c>
      <c r="C330" s="1" t="s">
        <v>872</v>
      </c>
      <c r="D330" s="9" t="s">
        <v>102</v>
      </c>
      <c r="E330" s="1" t="s">
        <v>381</v>
      </c>
      <c r="F330" s="1" t="s">
        <v>161</v>
      </c>
      <c r="G330" s="1" t="s">
        <v>73</v>
      </c>
      <c r="H330" s="1">
        <v>44911620</v>
      </c>
      <c r="I330" s="1">
        <v>44911620</v>
      </c>
      <c r="J330" s="1" t="s">
        <v>74</v>
      </c>
      <c r="K330" s="1" t="s">
        <v>75</v>
      </c>
      <c r="L330" s="1" t="s">
        <v>781</v>
      </c>
      <c r="M330" s="1" t="s">
        <v>782</v>
      </c>
      <c r="N330" s="8">
        <v>3839691</v>
      </c>
      <c r="O330" s="12" t="s">
        <v>783</v>
      </c>
      <c r="P330" s="1" t="s">
        <v>830</v>
      </c>
      <c r="Q330" s="1" t="s">
        <v>831</v>
      </c>
      <c r="R330" s="1" t="s">
        <v>873</v>
      </c>
      <c r="S330" s="1" t="s">
        <v>874</v>
      </c>
      <c r="T330" s="1" t="s">
        <v>868</v>
      </c>
      <c r="U330" s="1" t="s">
        <v>835</v>
      </c>
      <c r="V330" s="1"/>
      <c r="W330" s="1"/>
      <c r="X330" s="42"/>
      <c r="Y330" s="1"/>
      <c r="Z330" s="1"/>
      <c r="AA330" s="43">
        <v>0</v>
      </c>
      <c r="AB330" s="1"/>
      <c r="AC330" s="1"/>
      <c r="AD330" s="1"/>
      <c r="AE330" s="1" t="s">
        <v>875</v>
      </c>
      <c r="AF330" s="1" t="s">
        <v>90</v>
      </c>
      <c r="AG330" s="1" t="s">
        <v>786</v>
      </c>
    </row>
    <row r="331" spans="1:33" ht="51" x14ac:dyDescent="0.25">
      <c r="A331" s="8" t="s">
        <v>17</v>
      </c>
      <c r="B331" s="1">
        <v>46181500</v>
      </c>
      <c r="C331" s="1" t="s">
        <v>876</v>
      </c>
      <c r="D331" s="9" t="s">
        <v>138</v>
      </c>
      <c r="E331" s="1" t="s">
        <v>804</v>
      </c>
      <c r="F331" s="1" t="s">
        <v>161</v>
      </c>
      <c r="G331" s="1" t="s">
        <v>73</v>
      </c>
      <c r="H331" s="1">
        <v>140000000</v>
      </c>
      <c r="I331" s="1">
        <v>140000000</v>
      </c>
      <c r="J331" s="1" t="s">
        <v>74</v>
      </c>
      <c r="K331" s="1" t="s">
        <v>75</v>
      </c>
      <c r="L331" s="1" t="s">
        <v>781</v>
      </c>
      <c r="M331" s="1" t="s">
        <v>782</v>
      </c>
      <c r="N331" s="8">
        <v>3839691</v>
      </c>
      <c r="O331" s="12" t="s">
        <v>783</v>
      </c>
      <c r="P331" s="1" t="s">
        <v>838</v>
      </c>
      <c r="Q331" s="1" t="s">
        <v>839</v>
      </c>
      <c r="R331" s="1" t="s">
        <v>857</v>
      </c>
      <c r="S331" s="1" t="s">
        <v>841</v>
      </c>
      <c r="T331" s="1" t="s">
        <v>877</v>
      </c>
      <c r="U331" s="1" t="s">
        <v>859</v>
      </c>
      <c r="V331" s="1"/>
      <c r="W331" s="1"/>
      <c r="X331" s="42"/>
      <c r="Y331" s="1"/>
      <c r="Z331" s="1"/>
      <c r="AA331" s="43">
        <v>0</v>
      </c>
      <c r="AB331" s="1"/>
      <c r="AC331" s="1"/>
      <c r="AD331" s="1"/>
      <c r="AE331" s="1" t="s">
        <v>863</v>
      </c>
      <c r="AF331" s="1" t="s">
        <v>90</v>
      </c>
      <c r="AG331" s="1" t="s">
        <v>786</v>
      </c>
    </row>
    <row r="332" spans="1:33" ht="51" x14ac:dyDescent="0.25">
      <c r="A332" s="8" t="s">
        <v>17</v>
      </c>
      <c r="B332" s="1" t="s">
        <v>878</v>
      </c>
      <c r="C332" s="1" t="s">
        <v>879</v>
      </c>
      <c r="D332" s="9" t="s">
        <v>880</v>
      </c>
      <c r="E332" s="1" t="s">
        <v>804</v>
      </c>
      <c r="F332" s="9" t="s">
        <v>880</v>
      </c>
      <c r="G332" s="1" t="s">
        <v>73</v>
      </c>
      <c r="H332" s="1">
        <v>260000000</v>
      </c>
      <c r="I332" s="1">
        <v>260000000</v>
      </c>
      <c r="J332" s="1" t="s">
        <v>74</v>
      </c>
      <c r="K332" s="1" t="s">
        <v>75</v>
      </c>
      <c r="L332" s="1" t="s">
        <v>781</v>
      </c>
      <c r="M332" s="1" t="s">
        <v>782</v>
      </c>
      <c r="N332" s="8">
        <v>3839691</v>
      </c>
      <c r="O332" s="12" t="s">
        <v>783</v>
      </c>
      <c r="P332" s="1" t="s">
        <v>838</v>
      </c>
      <c r="Q332" s="1" t="s">
        <v>839</v>
      </c>
      <c r="R332" s="1" t="s">
        <v>857</v>
      </c>
      <c r="S332" s="1" t="s">
        <v>841</v>
      </c>
      <c r="T332" s="1" t="s">
        <v>877</v>
      </c>
      <c r="U332" s="1" t="s">
        <v>881</v>
      </c>
      <c r="V332" s="1"/>
      <c r="W332" s="1"/>
      <c r="X332" s="42"/>
      <c r="Y332" s="1"/>
      <c r="Z332" s="1"/>
      <c r="AA332" s="43">
        <v>0</v>
      </c>
      <c r="AB332" s="1"/>
      <c r="AC332" s="1"/>
      <c r="AD332" s="1"/>
      <c r="AE332" s="1" t="s">
        <v>863</v>
      </c>
      <c r="AF332" s="1" t="s">
        <v>90</v>
      </c>
      <c r="AG332" s="1" t="s">
        <v>786</v>
      </c>
    </row>
    <row r="333" spans="1:33" ht="63.75" x14ac:dyDescent="0.25">
      <c r="A333" s="8" t="s">
        <v>17</v>
      </c>
      <c r="B333" s="1">
        <v>861116004</v>
      </c>
      <c r="C333" s="1" t="s">
        <v>882</v>
      </c>
      <c r="D333" s="9" t="s">
        <v>806</v>
      </c>
      <c r="E333" s="1" t="s">
        <v>75</v>
      </c>
      <c r="F333" s="9" t="s">
        <v>806</v>
      </c>
      <c r="G333" s="1" t="s">
        <v>73</v>
      </c>
      <c r="H333" s="1">
        <v>60000000</v>
      </c>
      <c r="I333" s="1">
        <v>60000000</v>
      </c>
      <c r="J333" s="1" t="s">
        <v>74</v>
      </c>
      <c r="K333" s="1" t="s">
        <v>75</v>
      </c>
      <c r="L333" s="1" t="s">
        <v>781</v>
      </c>
      <c r="M333" s="1" t="s">
        <v>782</v>
      </c>
      <c r="N333" s="8">
        <v>3839691</v>
      </c>
      <c r="O333" s="12" t="s">
        <v>783</v>
      </c>
      <c r="P333" s="1" t="s">
        <v>846</v>
      </c>
      <c r="Q333" s="1" t="s">
        <v>839</v>
      </c>
      <c r="R333" s="1" t="s">
        <v>840</v>
      </c>
      <c r="S333" s="1" t="s">
        <v>847</v>
      </c>
      <c r="T333" s="1" t="s">
        <v>842</v>
      </c>
      <c r="U333" s="1" t="s">
        <v>835</v>
      </c>
      <c r="V333" s="1"/>
      <c r="W333" s="1"/>
      <c r="X333" s="42"/>
      <c r="Y333" s="1"/>
      <c r="Z333" s="1"/>
      <c r="AA333" s="43">
        <v>0</v>
      </c>
      <c r="AB333" s="1"/>
      <c r="AC333" s="1"/>
      <c r="AD333" s="1"/>
      <c r="AE333" s="1" t="s">
        <v>848</v>
      </c>
      <c r="AF333" s="1" t="s">
        <v>90</v>
      </c>
      <c r="AG333" s="1" t="s">
        <v>786</v>
      </c>
    </row>
    <row r="334" spans="1:33" ht="63.75" x14ac:dyDescent="0.25">
      <c r="A334" s="8" t="s">
        <v>17</v>
      </c>
      <c r="B334" s="1">
        <v>901116001</v>
      </c>
      <c r="C334" s="1" t="s">
        <v>883</v>
      </c>
      <c r="D334" s="9" t="s">
        <v>806</v>
      </c>
      <c r="E334" s="1" t="s">
        <v>75</v>
      </c>
      <c r="F334" s="9" t="s">
        <v>806</v>
      </c>
      <c r="G334" s="1" t="s">
        <v>73</v>
      </c>
      <c r="H334" s="1">
        <v>15000000</v>
      </c>
      <c r="I334" s="1">
        <v>15000000</v>
      </c>
      <c r="J334" s="1" t="s">
        <v>74</v>
      </c>
      <c r="K334" s="1" t="s">
        <v>75</v>
      </c>
      <c r="L334" s="1" t="s">
        <v>781</v>
      </c>
      <c r="M334" s="1" t="s">
        <v>782</v>
      </c>
      <c r="N334" s="8">
        <v>3839691</v>
      </c>
      <c r="O334" s="12" t="s">
        <v>783</v>
      </c>
      <c r="P334" s="1" t="s">
        <v>846</v>
      </c>
      <c r="Q334" s="1" t="s">
        <v>884</v>
      </c>
      <c r="R334" s="1" t="s">
        <v>840</v>
      </c>
      <c r="S334" s="1" t="s">
        <v>847</v>
      </c>
      <c r="T334" s="1" t="s">
        <v>842</v>
      </c>
      <c r="U334" s="1" t="s">
        <v>835</v>
      </c>
      <c r="V334" s="1"/>
      <c r="W334" s="1"/>
      <c r="X334" s="42"/>
      <c r="Y334" s="1"/>
      <c r="Z334" s="1"/>
      <c r="AA334" s="43">
        <v>0</v>
      </c>
      <c r="AB334" s="1"/>
      <c r="AC334" s="1"/>
      <c r="AD334" s="1"/>
      <c r="AE334" s="1" t="s">
        <v>848</v>
      </c>
      <c r="AF334" s="1" t="s">
        <v>90</v>
      </c>
      <c r="AG334" s="1" t="s">
        <v>786</v>
      </c>
    </row>
    <row r="335" spans="1:33" ht="63.75" x14ac:dyDescent="0.25">
      <c r="A335" s="8" t="s">
        <v>17</v>
      </c>
      <c r="B335" s="27">
        <v>901018002</v>
      </c>
      <c r="C335" s="1" t="s">
        <v>885</v>
      </c>
      <c r="D335" s="28" t="s">
        <v>806</v>
      </c>
      <c r="E335" s="1" t="s">
        <v>75</v>
      </c>
      <c r="F335" s="28" t="s">
        <v>806</v>
      </c>
      <c r="G335" s="1" t="s">
        <v>73</v>
      </c>
      <c r="H335" s="1">
        <v>20000000</v>
      </c>
      <c r="I335" s="1">
        <v>20000000</v>
      </c>
      <c r="J335" s="1" t="s">
        <v>74</v>
      </c>
      <c r="K335" s="1" t="s">
        <v>75</v>
      </c>
      <c r="L335" s="1" t="s">
        <v>781</v>
      </c>
      <c r="M335" s="1" t="s">
        <v>782</v>
      </c>
      <c r="N335" s="8">
        <v>3839691</v>
      </c>
      <c r="O335" s="12" t="s">
        <v>783</v>
      </c>
      <c r="P335" s="1" t="s">
        <v>846</v>
      </c>
      <c r="Q335" s="1" t="s">
        <v>884</v>
      </c>
      <c r="R335" s="1" t="s">
        <v>840</v>
      </c>
      <c r="S335" s="1" t="s">
        <v>847</v>
      </c>
      <c r="T335" s="1" t="s">
        <v>842</v>
      </c>
      <c r="U335" s="1" t="s">
        <v>835</v>
      </c>
      <c r="V335" s="1"/>
      <c r="W335" s="1"/>
      <c r="X335" s="42"/>
      <c r="Y335" s="1"/>
      <c r="Z335" s="1"/>
      <c r="AA335" s="43">
        <v>0</v>
      </c>
      <c r="AB335" s="1"/>
      <c r="AC335" s="1"/>
      <c r="AD335" s="1"/>
      <c r="AE335" s="1" t="s">
        <v>848</v>
      </c>
      <c r="AF335" s="1" t="s">
        <v>90</v>
      </c>
      <c r="AG335" s="1" t="s">
        <v>786</v>
      </c>
    </row>
    <row r="336" spans="1:33" ht="63.75" x14ac:dyDescent="0.25">
      <c r="A336" s="8" t="s">
        <v>17</v>
      </c>
      <c r="B336" s="1">
        <v>901116001</v>
      </c>
      <c r="C336" s="1" t="s">
        <v>886</v>
      </c>
      <c r="D336" s="29" t="s">
        <v>806</v>
      </c>
      <c r="E336" s="1" t="s">
        <v>75</v>
      </c>
      <c r="F336" s="29" t="s">
        <v>806</v>
      </c>
      <c r="G336" s="1" t="s">
        <v>73</v>
      </c>
      <c r="H336" s="1">
        <v>160000000</v>
      </c>
      <c r="I336" s="1">
        <v>160000000</v>
      </c>
      <c r="J336" s="1" t="s">
        <v>74</v>
      </c>
      <c r="K336" s="1" t="s">
        <v>75</v>
      </c>
      <c r="L336" s="1" t="s">
        <v>781</v>
      </c>
      <c r="M336" s="1" t="s">
        <v>782</v>
      </c>
      <c r="N336" s="8">
        <v>3839691</v>
      </c>
      <c r="O336" s="12" t="s">
        <v>783</v>
      </c>
      <c r="P336" s="1" t="s">
        <v>846</v>
      </c>
      <c r="Q336" s="1" t="s">
        <v>884</v>
      </c>
      <c r="R336" s="1" t="s">
        <v>840</v>
      </c>
      <c r="S336" s="1" t="s">
        <v>887</v>
      </c>
      <c r="T336" s="1" t="s">
        <v>842</v>
      </c>
      <c r="U336" s="1" t="s">
        <v>835</v>
      </c>
      <c r="V336" s="1"/>
      <c r="W336" s="1"/>
      <c r="X336" s="42"/>
      <c r="Y336" s="1"/>
      <c r="Z336" s="1"/>
      <c r="AA336" s="43">
        <v>0</v>
      </c>
      <c r="AB336" s="1"/>
      <c r="AC336" s="1"/>
      <c r="AD336" s="1"/>
      <c r="AE336" s="1" t="s">
        <v>850</v>
      </c>
      <c r="AF336" s="1" t="s">
        <v>90</v>
      </c>
      <c r="AG336" s="1" t="s">
        <v>786</v>
      </c>
    </row>
    <row r="337" spans="1:33" ht="51" x14ac:dyDescent="0.25">
      <c r="A337" s="8" t="s">
        <v>17</v>
      </c>
      <c r="B337" s="1">
        <v>81112200</v>
      </c>
      <c r="C337" s="1" t="s">
        <v>888</v>
      </c>
      <c r="D337" s="9" t="s">
        <v>151</v>
      </c>
      <c r="E337" s="1" t="s">
        <v>158</v>
      </c>
      <c r="F337" s="1" t="s">
        <v>161</v>
      </c>
      <c r="G337" s="1" t="s">
        <v>73</v>
      </c>
      <c r="H337" s="1">
        <v>90000000</v>
      </c>
      <c r="I337" s="1">
        <v>90000000</v>
      </c>
      <c r="J337" s="1" t="s">
        <v>74</v>
      </c>
      <c r="K337" s="1" t="s">
        <v>75</v>
      </c>
      <c r="L337" s="1" t="s">
        <v>781</v>
      </c>
      <c r="M337" s="1" t="s">
        <v>782</v>
      </c>
      <c r="N337" s="8">
        <v>3839691</v>
      </c>
      <c r="O337" s="12" t="s">
        <v>783</v>
      </c>
      <c r="P337" s="1" t="s">
        <v>838</v>
      </c>
      <c r="Q337" s="1" t="s">
        <v>839</v>
      </c>
      <c r="R337" s="1" t="s">
        <v>857</v>
      </c>
      <c r="S337" s="1" t="s">
        <v>841</v>
      </c>
      <c r="T337" s="1" t="s">
        <v>889</v>
      </c>
      <c r="U337" s="1" t="s">
        <v>843</v>
      </c>
      <c r="V337" s="1"/>
      <c r="W337" s="1"/>
      <c r="X337" s="42"/>
      <c r="Y337" s="1"/>
      <c r="Z337" s="1"/>
      <c r="AA337" s="43">
        <v>0</v>
      </c>
      <c r="AB337" s="1"/>
      <c r="AC337" s="1"/>
      <c r="AD337" s="1"/>
      <c r="AE337" s="1" t="s">
        <v>890</v>
      </c>
      <c r="AF337" s="1" t="s">
        <v>90</v>
      </c>
      <c r="AG337" s="1" t="s">
        <v>786</v>
      </c>
    </row>
    <row r="338" spans="1:33" ht="63.75" x14ac:dyDescent="0.25">
      <c r="A338" s="8" t="s">
        <v>17</v>
      </c>
      <c r="B338" s="1">
        <v>901116001</v>
      </c>
      <c r="C338" s="1" t="s">
        <v>891</v>
      </c>
      <c r="D338" s="9" t="s">
        <v>151</v>
      </c>
      <c r="E338" s="1" t="s">
        <v>158</v>
      </c>
      <c r="F338" s="1" t="s">
        <v>161</v>
      </c>
      <c r="G338" s="1" t="s">
        <v>73</v>
      </c>
      <c r="H338" s="1">
        <v>600000000</v>
      </c>
      <c r="I338" s="1">
        <v>600000000</v>
      </c>
      <c r="J338" s="1" t="s">
        <v>74</v>
      </c>
      <c r="K338" s="1" t="s">
        <v>75</v>
      </c>
      <c r="L338" s="1" t="s">
        <v>781</v>
      </c>
      <c r="M338" s="1" t="s">
        <v>782</v>
      </c>
      <c r="N338" s="8">
        <v>3839691</v>
      </c>
      <c r="O338" s="12" t="s">
        <v>783</v>
      </c>
      <c r="P338" s="1" t="s">
        <v>846</v>
      </c>
      <c r="Q338" s="1" t="s">
        <v>839</v>
      </c>
      <c r="R338" s="1" t="s">
        <v>840</v>
      </c>
      <c r="S338" s="1" t="s">
        <v>847</v>
      </c>
      <c r="T338" s="1" t="s">
        <v>842</v>
      </c>
      <c r="U338" s="1" t="s">
        <v>835</v>
      </c>
      <c r="V338" s="1"/>
      <c r="W338" s="1"/>
      <c r="X338" s="42"/>
      <c r="Y338" s="1"/>
      <c r="Z338" s="1"/>
      <c r="AA338" s="43">
        <v>0</v>
      </c>
      <c r="AB338" s="1"/>
      <c r="AC338" s="1"/>
      <c r="AD338" s="1"/>
      <c r="AE338" s="1" t="s">
        <v>850</v>
      </c>
      <c r="AF338" s="1" t="s">
        <v>90</v>
      </c>
      <c r="AG338" s="1" t="s">
        <v>786</v>
      </c>
    </row>
    <row r="339" spans="1:33" ht="51" x14ac:dyDescent="0.25">
      <c r="A339" s="8" t="s">
        <v>17</v>
      </c>
      <c r="B339" s="1">
        <v>901116001</v>
      </c>
      <c r="C339" s="1" t="s">
        <v>892</v>
      </c>
      <c r="D339" s="9" t="s">
        <v>151</v>
      </c>
      <c r="E339" s="1" t="s">
        <v>158</v>
      </c>
      <c r="F339" s="1" t="s">
        <v>161</v>
      </c>
      <c r="G339" s="1" t="s">
        <v>73</v>
      </c>
      <c r="H339" s="1">
        <v>400000000</v>
      </c>
      <c r="I339" s="1">
        <v>400000000</v>
      </c>
      <c r="J339" s="1" t="s">
        <v>74</v>
      </c>
      <c r="K339" s="1" t="s">
        <v>75</v>
      </c>
      <c r="L339" s="1" t="s">
        <v>781</v>
      </c>
      <c r="M339" s="1" t="s">
        <v>782</v>
      </c>
      <c r="N339" s="8">
        <v>3839691</v>
      </c>
      <c r="O339" s="12" t="s">
        <v>783</v>
      </c>
      <c r="P339" s="1" t="s">
        <v>838</v>
      </c>
      <c r="Q339" s="1" t="s">
        <v>839</v>
      </c>
      <c r="R339" s="1" t="s">
        <v>857</v>
      </c>
      <c r="S339" s="1" t="s">
        <v>841</v>
      </c>
      <c r="T339" s="1" t="s">
        <v>858</v>
      </c>
      <c r="U339" s="1" t="s">
        <v>835</v>
      </c>
      <c r="V339" s="1"/>
      <c r="W339" s="1"/>
      <c r="X339" s="42"/>
      <c r="Y339" s="1"/>
      <c r="Z339" s="1"/>
      <c r="AA339" s="43">
        <v>0</v>
      </c>
      <c r="AB339" s="1"/>
      <c r="AC339" s="1"/>
      <c r="AD339" s="1"/>
      <c r="AE339" s="1" t="s">
        <v>893</v>
      </c>
      <c r="AF339" s="1" t="s">
        <v>90</v>
      </c>
      <c r="AG339" s="1" t="s">
        <v>786</v>
      </c>
    </row>
    <row r="340" spans="1:33" ht="38.25" x14ac:dyDescent="0.25">
      <c r="A340" s="8" t="s">
        <v>17</v>
      </c>
      <c r="B340" s="1">
        <v>81112209</v>
      </c>
      <c r="C340" s="1" t="s">
        <v>894</v>
      </c>
      <c r="D340" s="9" t="s">
        <v>96</v>
      </c>
      <c r="E340" s="1" t="s">
        <v>123</v>
      </c>
      <c r="F340" s="5" t="s">
        <v>521</v>
      </c>
      <c r="G340" s="1" t="s">
        <v>73</v>
      </c>
      <c r="H340" s="1">
        <v>70500000</v>
      </c>
      <c r="I340" s="1">
        <v>70500000</v>
      </c>
      <c r="J340" s="1" t="s">
        <v>74</v>
      </c>
      <c r="K340" s="1" t="s">
        <v>75</v>
      </c>
      <c r="L340" s="1" t="s">
        <v>781</v>
      </c>
      <c r="M340" s="1" t="s">
        <v>782</v>
      </c>
      <c r="N340" s="8">
        <v>3839691</v>
      </c>
      <c r="O340" s="12" t="s">
        <v>783</v>
      </c>
      <c r="P340" s="1" t="s">
        <v>895</v>
      </c>
      <c r="Q340" s="1" t="s">
        <v>896</v>
      </c>
      <c r="R340" s="1" t="s">
        <v>897</v>
      </c>
      <c r="S340" s="1" t="s">
        <v>898</v>
      </c>
      <c r="T340" s="1" t="s">
        <v>897</v>
      </c>
      <c r="U340" s="1" t="s">
        <v>899</v>
      </c>
      <c r="V340" s="1"/>
      <c r="W340" s="1">
        <v>15815</v>
      </c>
      <c r="X340" s="42"/>
      <c r="Y340" s="1"/>
      <c r="Z340" s="1"/>
      <c r="AA340" s="44">
        <v>0</v>
      </c>
      <c r="AB340" s="1"/>
      <c r="AC340" s="1"/>
      <c r="AD340" s="1"/>
      <c r="AE340" s="1" t="s">
        <v>900</v>
      </c>
      <c r="AF340" s="1" t="s">
        <v>90</v>
      </c>
      <c r="AG340" s="1" t="s">
        <v>786</v>
      </c>
    </row>
    <row r="341" spans="1:33" ht="38.25" x14ac:dyDescent="0.25">
      <c r="A341" s="8" t="s">
        <v>17</v>
      </c>
      <c r="B341" s="1">
        <v>81112209</v>
      </c>
      <c r="C341" s="1" t="s">
        <v>901</v>
      </c>
      <c r="D341" s="9" t="s">
        <v>96</v>
      </c>
      <c r="E341" s="1" t="s">
        <v>123</v>
      </c>
      <c r="F341" s="1" t="s">
        <v>521</v>
      </c>
      <c r="G341" s="1" t="s">
        <v>73</v>
      </c>
      <c r="H341" s="1">
        <v>91000000</v>
      </c>
      <c r="I341" s="1">
        <v>91000000</v>
      </c>
      <c r="J341" s="1" t="s">
        <v>74</v>
      </c>
      <c r="K341" s="1" t="s">
        <v>75</v>
      </c>
      <c r="L341" s="1" t="s">
        <v>781</v>
      </c>
      <c r="M341" s="1" t="s">
        <v>782</v>
      </c>
      <c r="N341" s="8">
        <v>3839691</v>
      </c>
      <c r="O341" s="12" t="s">
        <v>783</v>
      </c>
      <c r="P341" s="1" t="s">
        <v>895</v>
      </c>
      <c r="Q341" s="1" t="s">
        <v>896</v>
      </c>
      <c r="R341" s="1" t="s">
        <v>897</v>
      </c>
      <c r="S341" s="1" t="s">
        <v>898</v>
      </c>
      <c r="T341" s="1" t="s">
        <v>897</v>
      </c>
      <c r="U341" s="1" t="s">
        <v>899</v>
      </c>
      <c r="V341" s="1"/>
      <c r="W341" s="1">
        <v>15824</v>
      </c>
      <c r="X341" s="42"/>
      <c r="Y341" s="1"/>
      <c r="Z341" s="1"/>
      <c r="AA341" s="44">
        <v>0</v>
      </c>
      <c r="AB341" s="1"/>
      <c r="AC341" s="1"/>
      <c r="AD341" s="1"/>
      <c r="AE341" s="1" t="s">
        <v>900</v>
      </c>
      <c r="AF341" s="1" t="s">
        <v>90</v>
      </c>
      <c r="AG341" s="1" t="s">
        <v>786</v>
      </c>
    </row>
    <row r="342" spans="1:33" ht="38.25" x14ac:dyDescent="0.25">
      <c r="A342" s="8" t="s">
        <v>17</v>
      </c>
      <c r="B342" s="1">
        <v>81111901</v>
      </c>
      <c r="C342" s="1" t="s">
        <v>902</v>
      </c>
      <c r="D342" s="9" t="s">
        <v>96</v>
      </c>
      <c r="E342" s="1" t="s">
        <v>123</v>
      </c>
      <c r="F342" s="1" t="s">
        <v>311</v>
      </c>
      <c r="G342" s="1" t="s">
        <v>73</v>
      </c>
      <c r="H342" s="1">
        <v>222750544.80000001</v>
      </c>
      <c r="I342" s="1">
        <v>222750544.80000001</v>
      </c>
      <c r="J342" s="1" t="s">
        <v>74</v>
      </c>
      <c r="K342" s="1" t="s">
        <v>75</v>
      </c>
      <c r="L342" s="1" t="s">
        <v>781</v>
      </c>
      <c r="M342" s="1" t="s">
        <v>782</v>
      </c>
      <c r="N342" s="8">
        <v>3839691</v>
      </c>
      <c r="O342" s="12" t="s">
        <v>783</v>
      </c>
      <c r="P342" s="1" t="s">
        <v>895</v>
      </c>
      <c r="Q342" s="1" t="s">
        <v>896</v>
      </c>
      <c r="R342" s="1" t="s">
        <v>897</v>
      </c>
      <c r="S342" s="1" t="s">
        <v>898</v>
      </c>
      <c r="T342" s="1" t="s">
        <v>897</v>
      </c>
      <c r="U342" s="1" t="s">
        <v>899</v>
      </c>
      <c r="V342" s="1"/>
      <c r="W342" s="1">
        <v>15816</v>
      </c>
      <c r="X342" s="42"/>
      <c r="Y342" s="1"/>
      <c r="Z342" s="1"/>
      <c r="AA342" s="44">
        <v>0</v>
      </c>
      <c r="AB342" s="1"/>
      <c r="AC342" s="1"/>
      <c r="AD342" s="1"/>
      <c r="AE342" s="1" t="s">
        <v>903</v>
      </c>
      <c r="AF342" s="1" t="s">
        <v>90</v>
      </c>
      <c r="AG342" s="1" t="s">
        <v>786</v>
      </c>
    </row>
    <row r="343" spans="1:33" ht="38.25" x14ac:dyDescent="0.25">
      <c r="A343" s="8" t="s">
        <v>17</v>
      </c>
      <c r="B343" s="5">
        <v>81112209</v>
      </c>
      <c r="C343" s="1" t="s">
        <v>904</v>
      </c>
      <c r="D343" s="9" t="s">
        <v>151</v>
      </c>
      <c r="E343" s="1" t="s">
        <v>97</v>
      </c>
      <c r="F343" s="1" t="s">
        <v>521</v>
      </c>
      <c r="G343" s="1" t="s">
        <v>73</v>
      </c>
      <c r="H343" s="1">
        <v>130000000</v>
      </c>
      <c r="I343" s="1">
        <v>130000000</v>
      </c>
      <c r="J343" s="1" t="s">
        <v>74</v>
      </c>
      <c r="K343" s="1" t="s">
        <v>75</v>
      </c>
      <c r="L343" s="1" t="s">
        <v>781</v>
      </c>
      <c r="M343" s="1" t="s">
        <v>782</v>
      </c>
      <c r="N343" s="8">
        <v>3839691</v>
      </c>
      <c r="O343" s="12" t="s">
        <v>783</v>
      </c>
      <c r="P343" s="1" t="s">
        <v>895</v>
      </c>
      <c r="Q343" s="1" t="s">
        <v>896</v>
      </c>
      <c r="R343" s="1" t="s">
        <v>897</v>
      </c>
      <c r="S343" s="1" t="s">
        <v>898</v>
      </c>
      <c r="T343" s="1" t="s">
        <v>897</v>
      </c>
      <c r="U343" s="1" t="s">
        <v>899</v>
      </c>
      <c r="V343" s="1"/>
      <c r="W343" s="1"/>
      <c r="X343" s="42"/>
      <c r="Y343" s="1"/>
      <c r="Z343" s="1"/>
      <c r="AA343" s="43">
        <v>0</v>
      </c>
      <c r="AB343" s="1"/>
      <c r="AC343" s="1"/>
      <c r="AD343" s="1"/>
      <c r="AE343" s="1" t="s">
        <v>905</v>
      </c>
      <c r="AF343" s="1" t="s">
        <v>90</v>
      </c>
      <c r="AG343" s="1" t="s">
        <v>786</v>
      </c>
    </row>
    <row r="344" spans="1:33" ht="38.25" x14ac:dyDescent="0.25">
      <c r="A344" s="8" t="s">
        <v>17</v>
      </c>
      <c r="B344" s="1">
        <v>81112209</v>
      </c>
      <c r="C344" s="1" t="s">
        <v>906</v>
      </c>
      <c r="D344" s="9" t="s">
        <v>151</v>
      </c>
      <c r="E344" s="1" t="s">
        <v>97</v>
      </c>
      <c r="F344" s="1" t="s">
        <v>521</v>
      </c>
      <c r="G344" s="1" t="s">
        <v>73</v>
      </c>
      <c r="H344" s="1">
        <v>280000000</v>
      </c>
      <c r="I344" s="1">
        <v>280000000</v>
      </c>
      <c r="J344" s="1" t="s">
        <v>74</v>
      </c>
      <c r="K344" s="1" t="s">
        <v>75</v>
      </c>
      <c r="L344" s="1" t="s">
        <v>781</v>
      </c>
      <c r="M344" s="1" t="s">
        <v>782</v>
      </c>
      <c r="N344" s="8">
        <v>3839691</v>
      </c>
      <c r="O344" s="12" t="s">
        <v>783</v>
      </c>
      <c r="P344" s="1" t="s">
        <v>895</v>
      </c>
      <c r="Q344" s="1" t="s">
        <v>896</v>
      </c>
      <c r="R344" s="1" t="s">
        <v>897</v>
      </c>
      <c r="S344" s="1" t="s">
        <v>898</v>
      </c>
      <c r="T344" s="1" t="s">
        <v>897</v>
      </c>
      <c r="U344" s="1" t="s">
        <v>899</v>
      </c>
      <c r="V344" s="1"/>
      <c r="W344" s="1"/>
      <c r="X344" s="42"/>
      <c r="Y344" s="1"/>
      <c r="Z344" s="1"/>
      <c r="AA344" s="43">
        <v>0</v>
      </c>
      <c r="AB344" s="1"/>
      <c r="AC344" s="1"/>
      <c r="AD344" s="1"/>
      <c r="AE344" s="1" t="s">
        <v>907</v>
      </c>
      <c r="AF344" s="1" t="s">
        <v>90</v>
      </c>
      <c r="AG344" s="1" t="s">
        <v>786</v>
      </c>
    </row>
    <row r="345" spans="1:33" ht="38.25" x14ac:dyDescent="0.25">
      <c r="A345" s="8" t="s">
        <v>17</v>
      </c>
      <c r="B345" s="1">
        <v>81111811</v>
      </c>
      <c r="C345" s="1" t="s">
        <v>908</v>
      </c>
      <c r="D345" s="9" t="s">
        <v>96</v>
      </c>
      <c r="E345" s="1" t="s">
        <v>123</v>
      </c>
      <c r="F345" s="1" t="s">
        <v>103</v>
      </c>
      <c r="G345" s="1" t="s">
        <v>73</v>
      </c>
      <c r="H345" s="1">
        <v>1220300000</v>
      </c>
      <c r="I345" s="1">
        <v>1220300000</v>
      </c>
      <c r="J345" s="1" t="s">
        <v>74</v>
      </c>
      <c r="K345" s="1" t="s">
        <v>75</v>
      </c>
      <c r="L345" s="1" t="s">
        <v>781</v>
      </c>
      <c r="M345" s="1" t="s">
        <v>782</v>
      </c>
      <c r="N345" s="8">
        <v>3839691</v>
      </c>
      <c r="O345" s="12" t="s">
        <v>783</v>
      </c>
      <c r="P345" s="1" t="s">
        <v>895</v>
      </c>
      <c r="Q345" s="1" t="s">
        <v>909</v>
      </c>
      <c r="R345" s="1" t="s">
        <v>897</v>
      </c>
      <c r="S345" s="1" t="s">
        <v>898</v>
      </c>
      <c r="T345" s="1" t="s">
        <v>897</v>
      </c>
      <c r="U345" s="1" t="s">
        <v>910</v>
      </c>
      <c r="V345" s="1"/>
      <c r="W345" s="1">
        <v>15631</v>
      </c>
      <c r="X345" s="42"/>
      <c r="Y345" s="1"/>
      <c r="Z345" s="1"/>
      <c r="AA345" s="44">
        <v>0</v>
      </c>
      <c r="AB345" s="1"/>
      <c r="AC345" s="1"/>
      <c r="AD345" s="1"/>
      <c r="AE345" s="1" t="s">
        <v>911</v>
      </c>
      <c r="AF345" s="1" t="s">
        <v>83</v>
      </c>
      <c r="AG345" s="1" t="s">
        <v>786</v>
      </c>
    </row>
    <row r="346" spans="1:33" ht="38.25" x14ac:dyDescent="0.25">
      <c r="A346" s="8" t="s">
        <v>17</v>
      </c>
      <c r="B346" s="1">
        <v>81112006</v>
      </c>
      <c r="C346" s="1" t="s">
        <v>912</v>
      </c>
      <c r="D346" s="9" t="s">
        <v>70</v>
      </c>
      <c r="E346" s="1" t="s">
        <v>97</v>
      </c>
      <c r="F346" s="1" t="s">
        <v>140</v>
      </c>
      <c r="G346" s="1" t="s">
        <v>73</v>
      </c>
      <c r="H346" s="1">
        <v>3500000</v>
      </c>
      <c r="I346" s="1">
        <v>3500000</v>
      </c>
      <c r="J346" s="1" t="s">
        <v>74</v>
      </c>
      <c r="K346" s="1" t="s">
        <v>75</v>
      </c>
      <c r="L346" s="1" t="s">
        <v>781</v>
      </c>
      <c r="M346" s="1" t="s">
        <v>782</v>
      </c>
      <c r="N346" s="8">
        <v>3839691</v>
      </c>
      <c r="O346" s="12" t="s">
        <v>783</v>
      </c>
      <c r="P346" s="1" t="s">
        <v>895</v>
      </c>
      <c r="Q346" s="1" t="s">
        <v>909</v>
      </c>
      <c r="R346" s="1" t="s">
        <v>897</v>
      </c>
      <c r="S346" s="1" t="s">
        <v>898</v>
      </c>
      <c r="T346" s="1" t="s">
        <v>897</v>
      </c>
      <c r="U346" s="1" t="s">
        <v>910</v>
      </c>
      <c r="V346" s="1"/>
      <c r="W346" s="1"/>
      <c r="X346" s="42"/>
      <c r="Y346" s="1"/>
      <c r="Z346" s="1"/>
      <c r="AA346" s="43">
        <v>0</v>
      </c>
      <c r="AB346" s="1"/>
      <c r="AC346" s="1"/>
      <c r="AD346" s="1"/>
      <c r="AE346" s="1" t="s">
        <v>903</v>
      </c>
      <c r="AF346" s="1" t="s">
        <v>90</v>
      </c>
      <c r="AG346" s="1" t="s">
        <v>786</v>
      </c>
    </row>
    <row r="347" spans="1:33" ht="38.25" x14ac:dyDescent="0.25">
      <c r="A347" s="8" t="s">
        <v>17</v>
      </c>
      <c r="B347" s="1">
        <v>81112308</v>
      </c>
      <c r="C347" s="1" t="s">
        <v>913</v>
      </c>
      <c r="D347" s="9" t="s">
        <v>138</v>
      </c>
      <c r="E347" s="1" t="s">
        <v>97</v>
      </c>
      <c r="F347" s="1" t="s">
        <v>311</v>
      </c>
      <c r="G347" s="1" t="s">
        <v>73</v>
      </c>
      <c r="H347" s="1">
        <v>1050280023</v>
      </c>
      <c r="I347" s="1">
        <v>1050280023</v>
      </c>
      <c r="J347" s="1" t="s">
        <v>74</v>
      </c>
      <c r="K347" s="1" t="s">
        <v>75</v>
      </c>
      <c r="L347" s="1" t="s">
        <v>781</v>
      </c>
      <c r="M347" s="1" t="s">
        <v>782</v>
      </c>
      <c r="N347" s="8">
        <v>3839691</v>
      </c>
      <c r="O347" s="12" t="s">
        <v>783</v>
      </c>
      <c r="P347" s="1" t="s">
        <v>895</v>
      </c>
      <c r="Q347" s="1" t="s">
        <v>909</v>
      </c>
      <c r="R347" s="1" t="s">
        <v>897</v>
      </c>
      <c r="S347" s="1" t="s">
        <v>898</v>
      </c>
      <c r="T347" s="1" t="s">
        <v>897</v>
      </c>
      <c r="U347" s="1" t="s">
        <v>910</v>
      </c>
      <c r="V347" s="1"/>
      <c r="W347" s="1"/>
      <c r="X347" s="42"/>
      <c r="Y347" s="1"/>
      <c r="Z347" s="1"/>
      <c r="AA347" s="43">
        <v>0</v>
      </c>
      <c r="AB347" s="1"/>
      <c r="AC347" s="1"/>
      <c r="AD347" s="1"/>
      <c r="AE347" s="1" t="s">
        <v>914</v>
      </c>
      <c r="AF347" s="1" t="s">
        <v>90</v>
      </c>
      <c r="AG347" s="1" t="s">
        <v>786</v>
      </c>
    </row>
    <row r="348" spans="1:33" ht="63.75" x14ac:dyDescent="0.25">
      <c r="A348" s="8" t="s">
        <v>17</v>
      </c>
      <c r="B348" s="1">
        <v>86111600</v>
      </c>
      <c r="C348" s="1" t="s">
        <v>915</v>
      </c>
      <c r="D348" s="9" t="s">
        <v>96</v>
      </c>
      <c r="E348" s="1" t="s">
        <v>97</v>
      </c>
      <c r="F348" s="1" t="s">
        <v>521</v>
      </c>
      <c r="G348" s="1" t="s">
        <v>73</v>
      </c>
      <c r="H348" s="1">
        <v>172500000</v>
      </c>
      <c r="I348" s="1">
        <v>146625000</v>
      </c>
      <c r="J348" s="1" t="s">
        <v>916</v>
      </c>
      <c r="K348" s="1" t="s">
        <v>917</v>
      </c>
      <c r="L348" s="1" t="s">
        <v>781</v>
      </c>
      <c r="M348" s="1" t="s">
        <v>782</v>
      </c>
      <c r="N348" s="8">
        <v>3839691</v>
      </c>
      <c r="O348" s="12" t="s">
        <v>783</v>
      </c>
      <c r="P348" s="1" t="s">
        <v>846</v>
      </c>
      <c r="Q348" s="1" t="s">
        <v>839</v>
      </c>
      <c r="R348" s="1" t="s">
        <v>840</v>
      </c>
      <c r="S348" s="1" t="s">
        <v>854</v>
      </c>
      <c r="T348" s="1" t="s">
        <v>855</v>
      </c>
      <c r="U348" s="1" t="s">
        <v>835</v>
      </c>
      <c r="V348" s="1"/>
      <c r="W348" s="1"/>
      <c r="X348" s="42"/>
      <c r="Y348" s="1"/>
      <c r="Z348" s="1"/>
      <c r="AA348" s="43">
        <v>0</v>
      </c>
      <c r="AB348" s="1"/>
      <c r="AC348" s="1"/>
      <c r="AD348" s="1"/>
      <c r="AE348" s="1" t="s">
        <v>848</v>
      </c>
      <c r="AF348" s="1" t="s">
        <v>90</v>
      </c>
      <c r="AG348" s="1" t="s">
        <v>786</v>
      </c>
    </row>
    <row r="349" spans="1:33" ht="38.25" x14ac:dyDescent="0.25">
      <c r="A349" s="8" t="s">
        <v>17</v>
      </c>
      <c r="B349" s="1">
        <v>861116004</v>
      </c>
      <c r="C349" s="1" t="s">
        <v>918</v>
      </c>
      <c r="D349" s="9" t="s">
        <v>96</v>
      </c>
      <c r="E349" s="1" t="s">
        <v>97</v>
      </c>
      <c r="F349" s="1" t="s">
        <v>124</v>
      </c>
      <c r="G349" s="1" t="s">
        <v>73</v>
      </c>
      <c r="H349" s="1">
        <v>74750000</v>
      </c>
      <c r="I349" s="1">
        <v>63537500</v>
      </c>
      <c r="J349" s="1" t="s">
        <v>916</v>
      </c>
      <c r="K349" s="1" t="s">
        <v>917</v>
      </c>
      <c r="L349" s="1" t="s">
        <v>781</v>
      </c>
      <c r="M349" s="1" t="s">
        <v>782</v>
      </c>
      <c r="N349" s="8">
        <v>3839691</v>
      </c>
      <c r="O349" s="12" t="s">
        <v>783</v>
      </c>
      <c r="P349" s="1" t="s">
        <v>75</v>
      </c>
      <c r="Q349" s="1" t="s">
        <v>75</v>
      </c>
      <c r="R349" s="1" t="s">
        <v>75</v>
      </c>
      <c r="S349" s="1" t="s">
        <v>75</v>
      </c>
      <c r="T349" s="1" t="s">
        <v>75</v>
      </c>
      <c r="U349" s="1" t="s">
        <v>75</v>
      </c>
      <c r="V349" s="1"/>
      <c r="W349" s="1">
        <v>16005</v>
      </c>
      <c r="X349" s="42"/>
      <c r="Y349" s="1"/>
      <c r="Z349" s="1"/>
      <c r="AA349" s="44">
        <v>0</v>
      </c>
      <c r="AB349" s="1"/>
      <c r="AC349" s="1"/>
      <c r="AD349" s="1"/>
      <c r="AE349" s="1" t="s">
        <v>919</v>
      </c>
      <c r="AF349" s="1" t="s">
        <v>90</v>
      </c>
      <c r="AG349" s="1" t="s">
        <v>786</v>
      </c>
    </row>
    <row r="350" spans="1:33" ht="63.75" x14ac:dyDescent="0.25">
      <c r="A350" s="8" t="s">
        <v>17</v>
      </c>
      <c r="B350" s="1">
        <v>85101706</v>
      </c>
      <c r="C350" s="1" t="s">
        <v>920</v>
      </c>
      <c r="D350" s="9" t="s">
        <v>96</v>
      </c>
      <c r="E350" s="1" t="s">
        <v>97</v>
      </c>
      <c r="F350" s="1" t="s">
        <v>103</v>
      </c>
      <c r="G350" s="1" t="s">
        <v>73</v>
      </c>
      <c r="H350" s="1">
        <v>561600000</v>
      </c>
      <c r="I350" s="1">
        <v>467360000</v>
      </c>
      <c r="J350" s="1" t="s">
        <v>916</v>
      </c>
      <c r="K350" s="1" t="s">
        <v>917</v>
      </c>
      <c r="L350" s="1" t="s">
        <v>781</v>
      </c>
      <c r="M350" s="1" t="s">
        <v>782</v>
      </c>
      <c r="N350" s="8">
        <v>3839691</v>
      </c>
      <c r="O350" s="12" t="s">
        <v>783</v>
      </c>
      <c r="P350" s="1" t="s">
        <v>75</v>
      </c>
      <c r="Q350" s="1" t="s">
        <v>75</v>
      </c>
      <c r="R350" s="1" t="s">
        <v>75</v>
      </c>
      <c r="S350" s="1" t="s">
        <v>75</v>
      </c>
      <c r="T350" s="1" t="s">
        <v>75</v>
      </c>
      <c r="U350" s="1" t="s">
        <v>75</v>
      </c>
      <c r="V350" s="1"/>
      <c r="W350" s="1"/>
      <c r="X350" s="42"/>
      <c r="Y350" s="1"/>
      <c r="Z350" s="1"/>
      <c r="AA350" s="43">
        <v>0</v>
      </c>
      <c r="AB350" s="1"/>
      <c r="AC350" s="1"/>
      <c r="AD350" s="1"/>
      <c r="AE350" s="1" t="s">
        <v>893</v>
      </c>
      <c r="AF350" s="1" t="s">
        <v>90</v>
      </c>
      <c r="AG350" s="1" t="s">
        <v>786</v>
      </c>
    </row>
    <row r="351" spans="1:33" ht="25.5" x14ac:dyDescent="0.25">
      <c r="A351" s="8" t="s">
        <v>18</v>
      </c>
      <c r="B351" s="1">
        <v>10101511</v>
      </c>
      <c r="C351" s="1" t="s">
        <v>921</v>
      </c>
      <c r="D351" s="9" t="s">
        <v>70</v>
      </c>
      <c r="E351" s="1" t="s">
        <v>505</v>
      </c>
      <c r="F351" s="1" t="s">
        <v>311</v>
      </c>
      <c r="G351" s="1" t="s">
        <v>73</v>
      </c>
      <c r="H351" s="1">
        <v>500000000</v>
      </c>
      <c r="I351" s="1">
        <v>500000000</v>
      </c>
      <c r="J351" s="1" t="s">
        <v>74</v>
      </c>
      <c r="K351" s="1" t="s">
        <v>75</v>
      </c>
      <c r="L351" s="1" t="s">
        <v>922</v>
      </c>
      <c r="M351" s="1" t="s">
        <v>923</v>
      </c>
      <c r="N351" s="8" t="s">
        <v>924</v>
      </c>
      <c r="O351" s="12" t="s">
        <v>925</v>
      </c>
      <c r="P351" s="1" t="s">
        <v>926</v>
      </c>
      <c r="Q351" s="1"/>
      <c r="R351" s="1"/>
      <c r="S351" s="1"/>
      <c r="T351" s="1"/>
      <c r="U351" s="1"/>
      <c r="V351" s="1"/>
      <c r="W351" s="1"/>
      <c r="X351" s="42"/>
      <c r="Y351" s="1"/>
      <c r="Z351" s="1"/>
      <c r="AA351" s="43">
        <v>0</v>
      </c>
      <c r="AB351" s="1"/>
      <c r="AC351" s="1"/>
      <c r="AD351" s="1"/>
      <c r="AE351" s="1"/>
      <c r="AF351" s="1"/>
      <c r="AG351" s="1"/>
    </row>
    <row r="352" spans="1:33" ht="51" x14ac:dyDescent="0.25">
      <c r="A352" s="8" t="s">
        <v>18</v>
      </c>
      <c r="B352" s="1">
        <v>85121500</v>
      </c>
      <c r="C352" s="1" t="s">
        <v>927</v>
      </c>
      <c r="D352" s="9" t="s">
        <v>96</v>
      </c>
      <c r="E352" s="1" t="s">
        <v>97</v>
      </c>
      <c r="F352" s="1" t="s">
        <v>87</v>
      </c>
      <c r="G352" s="1" t="s">
        <v>73</v>
      </c>
      <c r="H352" s="1">
        <v>300000000</v>
      </c>
      <c r="I352" s="1">
        <v>300000000</v>
      </c>
      <c r="J352" s="1" t="s">
        <v>74</v>
      </c>
      <c r="K352" s="1" t="s">
        <v>75</v>
      </c>
      <c r="L352" s="1" t="s">
        <v>922</v>
      </c>
      <c r="M352" s="1" t="s">
        <v>923</v>
      </c>
      <c r="N352" s="8" t="s">
        <v>928</v>
      </c>
      <c r="O352" s="12" t="s">
        <v>925</v>
      </c>
      <c r="P352" s="1" t="s">
        <v>929</v>
      </c>
      <c r="Q352" s="1" t="s">
        <v>930</v>
      </c>
      <c r="R352" s="1" t="s">
        <v>931</v>
      </c>
      <c r="S352" s="1" t="s">
        <v>932</v>
      </c>
      <c r="T352" s="1" t="s">
        <v>930</v>
      </c>
      <c r="U352" s="1" t="s">
        <v>933</v>
      </c>
      <c r="V352" s="1"/>
      <c r="W352" s="1"/>
      <c r="X352" s="42"/>
      <c r="Y352" s="1"/>
      <c r="Z352" s="1"/>
      <c r="AA352" s="43">
        <v>0</v>
      </c>
      <c r="AB352" s="1"/>
      <c r="AC352" s="1"/>
      <c r="AD352" s="1"/>
      <c r="AE352" s="1"/>
      <c r="AF352" s="1"/>
      <c r="AG352" s="1"/>
    </row>
    <row r="353" spans="1:33" ht="102" x14ac:dyDescent="0.25">
      <c r="A353" s="8" t="s">
        <v>18</v>
      </c>
      <c r="B353" s="1">
        <v>82151700</v>
      </c>
      <c r="C353" s="1" t="s">
        <v>934</v>
      </c>
      <c r="D353" s="9" t="s">
        <v>70</v>
      </c>
      <c r="E353" s="1" t="s">
        <v>272</v>
      </c>
      <c r="F353" s="1" t="s">
        <v>203</v>
      </c>
      <c r="G353" s="1" t="s">
        <v>73</v>
      </c>
      <c r="H353" s="1">
        <v>200000000</v>
      </c>
      <c r="I353" s="1">
        <v>200000000</v>
      </c>
      <c r="J353" s="1" t="s">
        <v>74</v>
      </c>
      <c r="K353" s="1" t="s">
        <v>75</v>
      </c>
      <c r="L353" s="1" t="s">
        <v>922</v>
      </c>
      <c r="M353" s="1" t="s">
        <v>923</v>
      </c>
      <c r="N353" s="8" t="s">
        <v>935</v>
      </c>
      <c r="O353" s="12" t="s">
        <v>925</v>
      </c>
      <c r="P353" s="1" t="s">
        <v>929</v>
      </c>
      <c r="Q353" s="1" t="s">
        <v>936</v>
      </c>
      <c r="R353" s="1" t="s">
        <v>937</v>
      </c>
      <c r="S353" s="1" t="s">
        <v>938</v>
      </c>
      <c r="T353" s="1" t="s">
        <v>936</v>
      </c>
      <c r="U353" s="1" t="s">
        <v>939</v>
      </c>
      <c r="V353" s="1"/>
      <c r="W353" s="1"/>
      <c r="X353" s="42"/>
      <c r="Y353" s="1"/>
      <c r="Z353" s="1"/>
      <c r="AA353" s="43">
        <v>0</v>
      </c>
      <c r="AB353" s="1"/>
      <c r="AC353" s="1"/>
      <c r="AD353" s="1"/>
      <c r="AE353" s="1"/>
      <c r="AF353" s="1"/>
      <c r="AG353" s="1"/>
    </row>
    <row r="354" spans="1:33" ht="76.5" x14ac:dyDescent="0.25">
      <c r="A354" s="8" t="s">
        <v>18</v>
      </c>
      <c r="B354" s="1" t="e">
        <v>#REF!</v>
      </c>
      <c r="C354" s="1" t="s">
        <v>940</v>
      </c>
      <c r="D354" s="9" t="s">
        <v>70</v>
      </c>
      <c r="E354" s="1" t="s">
        <v>505</v>
      </c>
      <c r="F354" s="1" t="s">
        <v>311</v>
      </c>
      <c r="G354" s="1" t="s">
        <v>73</v>
      </c>
      <c r="H354" s="1">
        <v>200000000</v>
      </c>
      <c r="I354" s="1">
        <v>200000000</v>
      </c>
      <c r="J354" s="1" t="s">
        <v>74</v>
      </c>
      <c r="K354" s="1" t="s">
        <v>75</v>
      </c>
      <c r="L354" s="1" t="s">
        <v>922</v>
      </c>
      <c r="M354" s="1" t="s">
        <v>923</v>
      </c>
      <c r="N354" s="8" t="s">
        <v>924</v>
      </c>
      <c r="O354" s="12" t="s">
        <v>925</v>
      </c>
      <c r="P354" s="1" t="s">
        <v>929</v>
      </c>
      <c r="Q354" s="1" t="s">
        <v>941</v>
      </c>
      <c r="R354" s="1" t="s">
        <v>937</v>
      </c>
      <c r="S354" s="1" t="s">
        <v>938</v>
      </c>
      <c r="T354" s="1" t="s">
        <v>942</v>
      </c>
      <c r="U354" s="1"/>
      <c r="V354" s="1"/>
      <c r="W354" s="1"/>
      <c r="X354" s="42"/>
      <c r="Y354" s="1"/>
      <c r="Z354" s="1"/>
      <c r="AA354" s="43">
        <v>0</v>
      </c>
      <c r="AB354" s="1"/>
      <c r="AC354" s="1"/>
      <c r="AD354" s="1"/>
      <c r="AE354" s="1"/>
      <c r="AF354" s="1"/>
      <c r="AG354" s="1"/>
    </row>
    <row r="355" spans="1:33" ht="25.5" x14ac:dyDescent="0.25">
      <c r="A355" s="8" t="s">
        <v>18</v>
      </c>
      <c r="B355" s="1">
        <v>78111800</v>
      </c>
      <c r="C355" s="1" t="s">
        <v>943</v>
      </c>
      <c r="D355" s="9" t="s">
        <v>96</v>
      </c>
      <c r="E355" s="1" t="s">
        <v>505</v>
      </c>
      <c r="F355" s="1" t="s">
        <v>311</v>
      </c>
      <c r="G355" s="1" t="s">
        <v>73</v>
      </c>
      <c r="H355" s="1">
        <v>200000000</v>
      </c>
      <c r="I355" s="1">
        <v>200000000</v>
      </c>
      <c r="J355" s="1" t="s">
        <v>74</v>
      </c>
      <c r="K355" s="1" t="s">
        <v>75</v>
      </c>
      <c r="L355" s="1" t="s">
        <v>922</v>
      </c>
      <c r="M355" s="1" t="s">
        <v>923</v>
      </c>
      <c r="N355" s="8" t="s">
        <v>928</v>
      </c>
      <c r="O355" s="12" t="s">
        <v>925</v>
      </c>
      <c r="P355" s="1" t="s">
        <v>926</v>
      </c>
      <c r="Q355" s="1"/>
      <c r="R355" s="1"/>
      <c r="S355" s="1"/>
      <c r="T355" s="1"/>
      <c r="U355" s="1"/>
      <c r="V355" s="1"/>
      <c r="W355" s="1"/>
      <c r="X355" s="42"/>
      <c r="Y355" s="1"/>
      <c r="Z355" s="1"/>
      <c r="AA355" s="43">
        <v>0</v>
      </c>
      <c r="AB355" s="1"/>
      <c r="AC355" s="1"/>
      <c r="AD355" s="1"/>
      <c r="AE355" s="1"/>
      <c r="AF355" s="1"/>
      <c r="AG355" s="1"/>
    </row>
    <row r="356" spans="1:33" ht="25.5" x14ac:dyDescent="0.25">
      <c r="A356" s="8" t="s">
        <v>18</v>
      </c>
      <c r="B356" s="1">
        <v>78111800</v>
      </c>
      <c r="C356" s="1" t="s">
        <v>944</v>
      </c>
      <c r="D356" s="9" t="s">
        <v>96</v>
      </c>
      <c r="E356" s="1" t="s">
        <v>945</v>
      </c>
      <c r="F356" s="1" t="s">
        <v>311</v>
      </c>
      <c r="G356" s="1" t="s">
        <v>73</v>
      </c>
      <c r="H356" s="1">
        <v>100000000</v>
      </c>
      <c r="I356" s="1">
        <v>100000000</v>
      </c>
      <c r="J356" s="1" t="s">
        <v>74</v>
      </c>
      <c r="K356" s="1" t="s">
        <v>75</v>
      </c>
      <c r="L356" s="1" t="s">
        <v>922</v>
      </c>
      <c r="M356" s="1" t="s">
        <v>923</v>
      </c>
      <c r="N356" s="8" t="s">
        <v>935</v>
      </c>
      <c r="O356" s="12" t="s">
        <v>925</v>
      </c>
      <c r="P356" s="1" t="s">
        <v>926</v>
      </c>
      <c r="Q356" s="1"/>
      <c r="R356" s="1"/>
      <c r="S356" s="1"/>
      <c r="T356" s="1"/>
      <c r="U356" s="1"/>
      <c r="V356" s="1"/>
      <c r="W356" s="1"/>
      <c r="X356" s="42"/>
      <c r="Y356" s="1"/>
      <c r="Z356" s="1"/>
      <c r="AA356" s="43">
        <v>0</v>
      </c>
      <c r="AB356" s="1"/>
      <c r="AC356" s="1"/>
      <c r="AD356" s="1"/>
      <c r="AE356" s="1"/>
      <c r="AF356" s="1"/>
      <c r="AG356" s="1"/>
    </row>
    <row r="357" spans="1:33" ht="127.5" x14ac:dyDescent="0.25">
      <c r="A357" s="8" t="s">
        <v>18</v>
      </c>
      <c r="B357" s="1">
        <v>92000000</v>
      </c>
      <c r="C357" s="1" t="s">
        <v>946</v>
      </c>
      <c r="D357" s="9" t="s">
        <v>102</v>
      </c>
      <c r="E357" s="1" t="s">
        <v>945</v>
      </c>
      <c r="F357" s="1" t="s">
        <v>161</v>
      </c>
      <c r="G357" s="1" t="s">
        <v>73</v>
      </c>
      <c r="H357" s="1">
        <v>100000000</v>
      </c>
      <c r="I357" s="1">
        <v>100000000</v>
      </c>
      <c r="J357" s="1" t="s">
        <v>74</v>
      </c>
      <c r="K357" s="1" t="s">
        <v>75</v>
      </c>
      <c r="L357" s="1" t="s">
        <v>922</v>
      </c>
      <c r="M357" s="1" t="s">
        <v>923</v>
      </c>
      <c r="N357" s="8" t="s">
        <v>947</v>
      </c>
      <c r="O357" s="12" t="s">
        <v>925</v>
      </c>
      <c r="P357" s="1" t="s">
        <v>929</v>
      </c>
      <c r="Q357" s="1" t="s">
        <v>948</v>
      </c>
      <c r="R357" s="1" t="s">
        <v>937</v>
      </c>
      <c r="S357" s="1" t="s">
        <v>938</v>
      </c>
      <c r="T357" s="1" t="s">
        <v>949</v>
      </c>
      <c r="U357" s="1"/>
      <c r="V357" s="1"/>
      <c r="W357" s="1"/>
      <c r="X357" s="42"/>
      <c r="Y357" s="1"/>
      <c r="Z357" s="1"/>
      <c r="AA357" s="43">
        <v>0</v>
      </c>
      <c r="AB357" s="1"/>
      <c r="AC357" s="1"/>
      <c r="AD357" s="1"/>
      <c r="AE357" s="1"/>
      <c r="AF357" s="1"/>
      <c r="AG357" s="1"/>
    </row>
    <row r="358" spans="1:33" ht="89.25" x14ac:dyDescent="0.25">
      <c r="A358" s="8" t="s">
        <v>18</v>
      </c>
      <c r="B358" s="1">
        <v>92000000</v>
      </c>
      <c r="C358" s="1" t="s">
        <v>950</v>
      </c>
      <c r="D358" s="9" t="s">
        <v>102</v>
      </c>
      <c r="E358" s="1" t="s">
        <v>945</v>
      </c>
      <c r="F358" s="1" t="s">
        <v>311</v>
      </c>
      <c r="G358" s="1" t="s">
        <v>73</v>
      </c>
      <c r="H358" s="1">
        <v>400000000</v>
      </c>
      <c r="I358" s="1">
        <v>400000000</v>
      </c>
      <c r="J358" s="1" t="s">
        <v>74</v>
      </c>
      <c r="K358" s="1" t="s">
        <v>75</v>
      </c>
      <c r="L358" s="1" t="s">
        <v>922</v>
      </c>
      <c r="M358" s="1" t="s">
        <v>923</v>
      </c>
      <c r="N358" s="8" t="s">
        <v>951</v>
      </c>
      <c r="O358" s="12" t="s">
        <v>925</v>
      </c>
      <c r="P358" s="1" t="s">
        <v>952</v>
      </c>
      <c r="Q358" s="1" t="s">
        <v>953</v>
      </c>
      <c r="R358" s="1" t="s">
        <v>954</v>
      </c>
      <c r="S358" s="1" t="s">
        <v>955</v>
      </c>
      <c r="T358" s="1" t="s">
        <v>956</v>
      </c>
      <c r="U358" s="1"/>
      <c r="V358" s="1"/>
      <c r="W358" s="1"/>
      <c r="X358" s="42"/>
      <c r="Y358" s="1"/>
      <c r="Z358" s="1"/>
      <c r="AA358" s="43">
        <v>0</v>
      </c>
      <c r="AB358" s="1"/>
      <c r="AC358" s="1"/>
      <c r="AD358" s="1"/>
      <c r="AE358" s="1"/>
      <c r="AF358" s="1"/>
      <c r="AG358" s="1"/>
    </row>
    <row r="359" spans="1:33" ht="114.75" x14ac:dyDescent="0.25">
      <c r="A359" s="8" t="s">
        <v>18</v>
      </c>
      <c r="B359" s="1" t="s">
        <v>957</v>
      </c>
      <c r="C359" s="1" t="s">
        <v>958</v>
      </c>
      <c r="D359" s="9" t="s">
        <v>96</v>
      </c>
      <c r="E359" s="1" t="s">
        <v>123</v>
      </c>
      <c r="F359" s="1" t="s">
        <v>203</v>
      </c>
      <c r="G359" s="1" t="s">
        <v>73</v>
      </c>
      <c r="H359" s="1">
        <v>500000000</v>
      </c>
      <c r="I359" s="1">
        <v>500000000</v>
      </c>
      <c r="J359" s="1" t="s">
        <v>74</v>
      </c>
      <c r="K359" s="1" t="s">
        <v>75</v>
      </c>
      <c r="L359" s="1" t="s">
        <v>959</v>
      </c>
      <c r="M359" s="1" t="s">
        <v>960</v>
      </c>
      <c r="N359" s="8">
        <v>3838193</v>
      </c>
      <c r="O359" s="12" t="s">
        <v>961</v>
      </c>
      <c r="P359" s="1" t="s">
        <v>962</v>
      </c>
      <c r="Q359" s="1" t="s">
        <v>963</v>
      </c>
      <c r="R359" s="1" t="s">
        <v>964</v>
      </c>
      <c r="S359" s="1" t="s">
        <v>965</v>
      </c>
      <c r="T359" s="1" t="s">
        <v>936</v>
      </c>
      <c r="U359" s="1"/>
      <c r="V359" s="1"/>
      <c r="W359" s="1"/>
      <c r="X359" s="42"/>
      <c r="Y359" s="1"/>
      <c r="Z359" s="1"/>
      <c r="AA359" s="43">
        <v>0</v>
      </c>
      <c r="AB359" s="1"/>
      <c r="AC359" s="1"/>
      <c r="AD359" s="1"/>
      <c r="AE359" s="1"/>
      <c r="AF359" s="1"/>
      <c r="AG359" s="1"/>
    </row>
    <row r="360" spans="1:33" ht="51" x14ac:dyDescent="0.25">
      <c r="A360" s="8" t="s">
        <v>18</v>
      </c>
      <c r="B360" s="1">
        <v>55101500</v>
      </c>
      <c r="C360" s="1" t="s">
        <v>966</v>
      </c>
      <c r="D360" s="9" t="s">
        <v>151</v>
      </c>
      <c r="E360" s="1" t="s">
        <v>967</v>
      </c>
      <c r="F360" s="1" t="s">
        <v>140</v>
      </c>
      <c r="G360" s="1" t="s">
        <v>73</v>
      </c>
      <c r="H360" s="1">
        <v>4000000</v>
      </c>
      <c r="I360" s="1">
        <v>4000000</v>
      </c>
      <c r="J360" s="1" t="s">
        <v>74</v>
      </c>
      <c r="K360" s="1" t="s">
        <v>75</v>
      </c>
      <c r="L360" s="1" t="s">
        <v>959</v>
      </c>
      <c r="M360" s="1" t="s">
        <v>960</v>
      </c>
      <c r="N360" s="8">
        <v>3838193</v>
      </c>
      <c r="O360" s="12" t="s">
        <v>961</v>
      </c>
      <c r="P360" s="1" t="s">
        <v>962</v>
      </c>
      <c r="Q360" s="1" t="s">
        <v>968</v>
      </c>
      <c r="R360" s="1" t="s">
        <v>964</v>
      </c>
      <c r="S360" s="1" t="s">
        <v>965</v>
      </c>
      <c r="T360" s="1" t="s">
        <v>969</v>
      </c>
      <c r="U360" s="1"/>
      <c r="V360" s="1"/>
      <c r="W360" s="1"/>
      <c r="X360" s="42"/>
      <c r="Y360" s="1"/>
      <c r="Z360" s="1"/>
      <c r="AA360" s="43">
        <v>0</v>
      </c>
      <c r="AB360" s="1"/>
      <c r="AC360" s="1"/>
      <c r="AD360" s="1"/>
      <c r="AE360" s="1"/>
      <c r="AF360" s="1"/>
      <c r="AG360" s="1"/>
    </row>
    <row r="361" spans="1:33" ht="63.75" x14ac:dyDescent="0.25">
      <c r="A361" s="8" t="s">
        <v>18</v>
      </c>
      <c r="B361" s="1">
        <v>60105200</v>
      </c>
      <c r="C361" s="1" t="s">
        <v>970</v>
      </c>
      <c r="D361" s="9" t="s">
        <v>102</v>
      </c>
      <c r="E361" s="1" t="s">
        <v>967</v>
      </c>
      <c r="F361" s="1" t="s">
        <v>140</v>
      </c>
      <c r="G361" s="1" t="s">
        <v>73</v>
      </c>
      <c r="H361" s="1">
        <v>50000000</v>
      </c>
      <c r="I361" s="1">
        <v>50000000</v>
      </c>
      <c r="J361" s="1" t="s">
        <v>74</v>
      </c>
      <c r="K361" s="1" t="s">
        <v>75</v>
      </c>
      <c r="L361" s="1" t="s">
        <v>959</v>
      </c>
      <c r="M361" s="1" t="s">
        <v>960</v>
      </c>
      <c r="N361" s="8">
        <v>3838193</v>
      </c>
      <c r="O361" s="12" t="s">
        <v>961</v>
      </c>
      <c r="P361" s="1" t="s">
        <v>962</v>
      </c>
      <c r="Q361" s="1" t="s">
        <v>971</v>
      </c>
      <c r="R361" s="1" t="s">
        <v>964</v>
      </c>
      <c r="S361" s="1" t="s">
        <v>972</v>
      </c>
      <c r="T361" s="1" t="s">
        <v>973</v>
      </c>
      <c r="U361" s="1"/>
      <c r="V361" s="1"/>
      <c r="W361" s="1"/>
      <c r="X361" s="42"/>
      <c r="Y361" s="1"/>
      <c r="Z361" s="1"/>
      <c r="AA361" s="43">
        <v>0</v>
      </c>
      <c r="AB361" s="1"/>
      <c r="AC361" s="1"/>
      <c r="AD361" s="1"/>
      <c r="AE361" s="1"/>
      <c r="AF361" s="1"/>
      <c r="AG361" s="1"/>
    </row>
    <row r="362" spans="1:33" ht="63.75" x14ac:dyDescent="0.25">
      <c r="A362" s="8" t="s">
        <v>18</v>
      </c>
      <c r="B362" s="1" t="s">
        <v>974</v>
      </c>
      <c r="C362" s="1" t="s">
        <v>975</v>
      </c>
      <c r="D362" s="9" t="s">
        <v>102</v>
      </c>
      <c r="E362" s="1" t="s">
        <v>152</v>
      </c>
      <c r="F362" s="1" t="s">
        <v>140</v>
      </c>
      <c r="G362" s="1" t="s">
        <v>73</v>
      </c>
      <c r="H362" s="1">
        <v>35000000</v>
      </c>
      <c r="I362" s="1">
        <v>35000000</v>
      </c>
      <c r="J362" s="1" t="s">
        <v>74</v>
      </c>
      <c r="K362" s="1" t="s">
        <v>75</v>
      </c>
      <c r="L362" s="1" t="s">
        <v>959</v>
      </c>
      <c r="M362" s="1" t="s">
        <v>960</v>
      </c>
      <c r="N362" s="8">
        <v>3838193</v>
      </c>
      <c r="O362" s="12" t="s">
        <v>961</v>
      </c>
      <c r="P362" s="1" t="s">
        <v>962</v>
      </c>
      <c r="Q362" s="1" t="s">
        <v>971</v>
      </c>
      <c r="R362" s="1" t="s">
        <v>964</v>
      </c>
      <c r="S362" s="1" t="s">
        <v>972</v>
      </c>
      <c r="T362" s="1" t="s">
        <v>968</v>
      </c>
      <c r="U362" s="1"/>
      <c r="V362" s="1"/>
      <c r="W362" s="1"/>
      <c r="X362" s="42"/>
      <c r="Y362" s="1"/>
      <c r="Z362" s="1"/>
      <c r="AA362" s="43">
        <v>0</v>
      </c>
      <c r="AB362" s="1"/>
      <c r="AC362" s="1"/>
      <c r="AD362" s="1"/>
      <c r="AE362" s="1"/>
      <c r="AF362" s="1"/>
      <c r="AG362" s="1"/>
    </row>
    <row r="363" spans="1:33" ht="51" x14ac:dyDescent="0.25">
      <c r="A363" s="8" t="s">
        <v>18</v>
      </c>
      <c r="B363" s="1">
        <v>53101900</v>
      </c>
      <c r="C363" s="1" t="s">
        <v>976</v>
      </c>
      <c r="D363" s="9" t="s">
        <v>102</v>
      </c>
      <c r="E363" s="1" t="s">
        <v>152</v>
      </c>
      <c r="F363" s="1" t="s">
        <v>140</v>
      </c>
      <c r="G363" s="1" t="s">
        <v>73</v>
      </c>
      <c r="H363" s="1">
        <v>30000000</v>
      </c>
      <c r="I363" s="1">
        <v>30000000</v>
      </c>
      <c r="J363" s="1" t="s">
        <v>74</v>
      </c>
      <c r="K363" s="1" t="s">
        <v>75</v>
      </c>
      <c r="L363" s="1" t="s">
        <v>959</v>
      </c>
      <c r="M363" s="1" t="s">
        <v>960</v>
      </c>
      <c r="N363" s="8">
        <v>3838193</v>
      </c>
      <c r="O363" s="12" t="s">
        <v>961</v>
      </c>
      <c r="P363" s="1" t="s">
        <v>962</v>
      </c>
      <c r="Q363" s="1" t="s">
        <v>977</v>
      </c>
      <c r="R363" s="1" t="s">
        <v>978</v>
      </c>
      <c r="S363" s="1" t="s">
        <v>979</v>
      </c>
      <c r="T363" s="1" t="s">
        <v>980</v>
      </c>
      <c r="U363" s="1"/>
      <c r="V363" s="1"/>
      <c r="W363" s="1"/>
      <c r="X363" s="42"/>
      <c r="Y363" s="1"/>
      <c r="Z363" s="1"/>
      <c r="AA363" s="43">
        <v>0</v>
      </c>
      <c r="AB363" s="1"/>
      <c r="AC363" s="1"/>
      <c r="AD363" s="1"/>
      <c r="AE363" s="1"/>
      <c r="AF363" s="1"/>
      <c r="AG363" s="1"/>
    </row>
    <row r="364" spans="1:33" ht="51" x14ac:dyDescent="0.25">
      <c r="A364" s="8" t="s">
        <v>18</v>
      </c>
      <c r="B364" s="1">
        <v>46151700</v>
      </c>
      <c r="C364" s="1" t="s">
        <v>981</v>
      </c>
      <c r="D364" s="9" t="s">
        <v>96</v>
      </c>
      <c r="E364" s="1" t="s">
        <v>123</v>
      </c>
      <c r="F364" s="1" t="s">
        <v>140</v>
      </c>
      <c r="G364" s="1" t="s">
        <v>73</v>
      </c>
      <c r="H364" s="1">
        <v>7000000</v>
      </c>
      <c r="I364" s="1">
        <v>7000000</v>
      </c>
      <c r="J364" s="1" t="s">
        <v>74</v>
      </c>
      <c r="K364" s="1" t="s">
        <v>75</v>
      </c>
      <c r="L364" s="1" t="s">
        <v>959</v>
      </c>
      <c r="M364" s="1" t="s">
        <v>960</v>
      </c>
      <c r="N364" s="8">
        <v>3838193</v>
      </c>
      <c r="O364" s="12" t="s">
        <v>961</v>
      </c>
      <c r="P364" s="1" t="s">
        <v>962</v>
      </c>
      <c r="Q364" s="1" t="s">
        <v>977</v>
      </c>
      <c r="R364" s="1" t="s">
        <v>978</v>
      </c>
      <c r="S364" s="1" t="s">
        <v>982</v>
      </c>
      <c r="T364" s="1" t="s">
        <v>980</v>
      </c>
      <c r="U364" s="1"/>
      <c r="V364" s="1"/>
      <c r="W364" s="1"/>
      <c r="X364" s="42"/>
      <c r="Y364" s="1"/>
      <c r="Z364" s="1"/>
      <c r="AA364" s="43">
        <v>0</v>
      </c>
      <c r="AB364" s="1"/>
      <c r="AC364" s="1"/>
      <c r="AD364" s="1"/>
      <c r="AE364" s="1"/>
      <c r="AF364" s="1"/>
      <c r="AG364" s="1"/>
    </row>
    <row r="365" spans="1:33" ht="51" x14ac:dyDescent="0.25">
      <c r="A365" s="8" t="s">
        <v>18</v>
      </c>
      <c r="B365" s="1">
        <v>81112200</v>
      </c>
      <c r="C365" s="1" t="s">
        <v>983</v>
      </c>
      <c r="D365" s="9" t="s">
        <v>96</v>
      </c>
      <c r="E365" s="1" t="s">
        <v>984</v>
      </c>
      <c r="F365" s="1" t="s">
        <v>521</v>
      </c>
      <c r="G365" s="1" t="s">
        <v>73</v>
      </c>
      <c r="H365" s="1">
        <v>110000000</v>
      </c>
      <c r="I365" s="1">
        <v>110000000</v>
      </c>
      <c r="J365" s="1" t="s">
        <v>74</v>
      </c>
      <c r="K365" s="1" t="s">
        <v>75</v>
      </c>
      <c r="L365" s="1" t="s">
        <v>959</v>
      </c>
      <c r="M365" s="1" t="s">
        <v>960</v>
      </c>
      <c r="N365" s="8">
        <v>3838193</v>
      </c>
      <c r="O365" s="12" t="s">
        <v>961</v>
      </c>
      <c r="P365" s="1" t="s">
        <v>962</v>
      </c>
      <c r="Q365" s="1" t="s">
        <v>985</v>
      </c>
      <c r="R365" s="1" t="s">
        <v>986</v>
      </c>
      <c r="S365" s="1" t="s">
        <v>972</v>
      </c>
      <c r="T365" s="1" t="s">
        <v>977</v>
      </c>
      <c r="U365" s="1"/>
      <c r="V365" s="1"/>
      <c r="W365" s="1"/>
      <c r="X365" s="42"/>
      <c r="Y365" s="1"/>
      <c r="Z365" s="1"/>
      <c r="AA365" s="43">
        <v>0</v>
      </c>
      <c r="AB365" s="1"/>
      <c r="AC365" s="1"/>
      <c r="AD365" s="1"/>
      <c r="AE365" s="1"/>
      <c r="AF365" s="1"/>
      <c r="AG365" s="1"/>
    </row>
    <row r="366" spans="1:33" ht="51" x14ac:dyDescent="0.25">
      <c r="A366" s="8" t="s">
        <v>18</v>
      </c>
      <c r="B366" s="1">
        <v>81112200</v>
      </c>
      <c r="C366" s="1" t="s">
        <v>987</v>
      </c>
      <c r="D366" s="9" t="s">
        <v>151</v>
      </c>
      <c r="E366" s="1" t="s">
        <v>984</v>
      </c>
      <c r="F366" s="1" t="s">
        <v>140</v>
      </c>
      <c r="G366" s="1" t="s">
        <v>73</v>
      </c>
      <c r="H366" s="1">
        <v>3000000</v>
      </c>
      <c r="I366" s="1">
        <v>3000000</v>
      </c>
      <c r="J366" s="1" t="s">
        <v>74</v>
      </c>
      <c r="K366" s="1" t="s">
        <v>75</v>
      </c>
      <c r="L366" s="1" t="s">
        <v>959</v>
      </c>
      <c r="M366" s="1" t="s">
        <v>960</v>
      </c>
      <c r="N366" s="8">
        <v>3838193</v>
      </c>
      <c r="O366" s="12" t="s">
        <v>961</v>
      </c>
      <c r="P366" s="1" t="s">
        <v>962</v>
      </c>
      <c r="Q366" s="1" t="s">
        <v>985</v>
      </c>
      <c r="R366" s="1" t="s">
        <v>986</v>
      </c>
      <c r="S366" s="1" t="s">
        <v>988</v>
      </c>
      <c r="T366" s="1" t="s">
        <v>977</v>
      </c>
      <c r="U366" s="1"/>
      <c r="V366" s="1"/>
      <c r="W366" s="1"/>
      <c r="X366" s="42"/>
      <c r="Y366" s="1"/>
      <c r="Z366" s="1"/>
      <c r="AA366" s="43">
        <v>0</v>
      </c>
      <c r="AB366" s="1"/>
      <c r="AC366" s="1"/>
      <c r="AD366" s="1"/>
      <c r="AE366" s="1"/>
      <c r="AF366" s="1"/>
      <c r="AG366" s="1"/>
    </row>
    <row r="367" spans="1:33" ht="63.75" x14ac:dyDescent="0.25">
      <c r="A367" s="8" t="s">
        <v>18</v>
      </c>
      <c r="B367" s="1">
        <v>92101500</v>
      </c>
      <c r="C367" s="1" t="s">
        <v>989</v>
      </c>
      <c r="D367" s="9" t="s">
        <v>96</v>
      </c>
      <c r="E367" s="1" t="s">
        <v>123</v>
      </c>
      <c r="F367" s="1" t="s">
        <v>203</v>
      </c>
      <c r="G367" s="1" t="s">
        <v>73</v>
      </c>
      <c r="H367" s="1">
        <v>600000000</v>
      </c>
      <c r="I367" s="1">
        <v>600000000</v>
      </c>
      <c r="J367" s="1" t="s">
        <v>74</v>
      </c>
      <c r="K367" s="1" t="s">
        <v>75</v>
      </c>
      <c r="L367" s="1" t="s">
        <v>959</v>
      </c>
      <c r="M367" s="1" t="s">
        <v>960</v>
      </c>
      <c r="N367" s="8">
        <v>3838193</v>
      </c>
      <c r="O367" s="12" t="s">
        <v>961</v>
      </c>
      <c r="P367" s="1" t="s">
        <v>962</v>
      </c>
      <c r="Q367" s="1" t="s">
        <v>990</v>
      </c>
      <c r="R367" s="1" t="s">
        <v>978</v>
      </c>
      <c r="S367" s="1" t="s">
        <v>982</v>
      </c>
      <c r="T367" s="1" t="s">
        <v>985</v>
      </c>
      <c r="U367" s="1"/>
      <c r="V367" s="1"/>
      <c r="W367" s="1"/>
      <c r="X367" s="42"/>
      <c r="Y367" s="1"/>
      <c r="Z367" s="1"/>
      <c r="AA367" s="43">
        <v>0</v>
      </c>
      <c r="AB367" s="1"/>
      <c r="AC367" s="1"/>
      <c r="AD367" s="1"/>
      <c r="AE367" s="1"/>
      <c r="AF367" s="1"/>
      <c r="AG367" s="1"/>
    </row>
    <row r="368" spans="1:33" ht="51" x14ac:dyDescent="0.25">
      <c r="A368" s="8" t="s">
        <v>18</v>
      </c>
      <c r="B368" s="1">
        <v>10101511</v>
      </c>
      <c r="C368" s="1" t="s">
        <v>991</v>
      </c>
      <c r="D368" s="9" t="s">
        <v>96</v>
      </c>
      <c r="E368" s="1" t="s">
        <v>86</v>
      </c>
      <c r="F368" s="1" t="s">
        <v>311</v>
      </c>
      <c r="G368" s="1" t="s">
        <v>73</v>
      </c>
      <c r="H368" s="1">
        <v>1200000000</v>
      </c>
      <c r="I368" s="1">
        <v>1200000000</v>
      </c>
      <c r="J368" s="1" t="s">
        <v>74</v>
      </c>
      <c r="K368" s="1" t="s">
        <v>75</v>
      </c>
      <c r="L368" s="1" t="s">
        <v>992</v>
      </c>
      <c r="M368" s="1" t="s">
        <v>993</v>
      </c>
      <c r="N368" s="8" t="s">
        <v>994</v>
      </c>
      <c r="O368" s="12" t="s">
        <v>995</v>
      </c>
      <c r="P368" s="1" t="s">
        <v>996</v>
      </c>
      <c r="Q368" s="1" t="s">
        <v>997</v>
      </c>
      <c r="R368" s="1" t="s">
        <v>998</v>
      </c>
      <c r="S368" s="1" t="s">
        <v>999</v>
      </c>
      <c r="T368" s="1" t="s">
        <v>985</v>
      </c>
      <c r="U368" s="1" t="s">
        <v>1000</v>
      </c>
      <c r="V368" s="1"/>
      <c r="W368" s="1"/>
      <c r="X368" s="42"/>
      <c r="Y368" s="1"/>
      <c r="Z368" s="1"/>
      <c r="AA368" s="43">
        <v>0</v>
      </c>
      <c r="AB368" s="1"/>
      <c r="AC368" s="1"/>
      <c r="AD368" s="1"/>
      <c r="AE368" s="1"/>
      <c r="AF368" s="1"/>
      <c r="AG368" s="1"/>
    </row>
    <row r="369" spans="1:33" ht="51" x14ac:dyDescent="0.25">
      <c r="A369" s="8" t="s">
        <v>18</v>
      </c>
      <c r="B369" s="1" t="s">
        <v>1001</v>
      </c>
      <c r="C369" s="1" t="s">
        <v>1002</v>
      </c>
      <c r="D369" s="9" t="s">
        <v>96</v>
      </c>
      <c r="E369" s="1" t="s">
        <v>123</v>
      </c>
      <c r="F369" s="1" t="s">
        <v>103</v>
      </c>
      <c r="G369" s="1" t="s">
        <v>73</v>
      </c>
      <c r="H369" s="1">
        <v>6200000000</v>
      </c>
      <c r="I369" s="1">
        <v>6200000000</v>
      </c>
      <c r="J369" s="1" t="s">
        <v>74</v>
      </c>
      <c r="K369" s="1" t="s">
        <v>75</v>
      </c>
      <c r="L369" s="1" t="s">
        <v>992</v>
      </c>
      <c r="M369" s="1" t="s">
        <v>993</v>
      </c>
      <c r="N369" s="8" t="s">
        <v>1003</v>
      </c>
      <c r="O369" s="12" t="s">
        <v>995</v>
      </c>
      <c r="P369" s="1" t="s">
        <v>996</v>
      </c>
      <c r="Q369" s="1" t="s">
        <v>1004</v>
      </c>
      <c r="R369" s="1" t="s">
        <v>1005</v>
      </c>
      <c r="S369" s="1" t="s">
        <v>1006</v>
      </c>
      <c r="T369" s="1" t="s">
        <v>1007</v>
      </c>
      <c r="U369" s="1" t="s">
        <v>1000</v>
      </c>
      <c r="V369" s="1"/>
      <c r="W369" s="1"/>
      <c r="X369" s="42"/>
      <c r="Y369" s="1"/>
      <c r="Z369" s="1"/>
      <c r="AA369" s="43">
        <v>0</v>
      </c>
      <c r="AB369" s="1"/>
      <c r="AC369" s="1"/>
      <c r="AD369" s="1"/>
      <c r="AE369" s="1"/>
      <c r="AF369" s="1"/>
      <c r="AG369" s="1"/>
    </row>
    <row r="370" spans="1:33" ht="51" x14ac:dyDescent="0.25">
      <c r="A370" s="8" t="s">
        <v>18</v>
      </c>
      <c r="B370" s="1">
        <v>81101500</v>
      </c>
      <c r="C370" s="1" t="s">
        <v>1008</v>
      </c>
      <c r="D370" s="9" t="s">
        <v>151</v>
      </c>
      <c r="E370" s="1">
        <v>10</v>
      </c>
      <c r="F370" s="1" t="s">
        <v>438</v>
      </c>
      <c r="G370" s="1" t="s">
        <v>73</v>
      </c>
      <c r="H370" s="1">
        <v>100000000</v>
      </c>
      <c r="I370" s="1">
        <v>100000000</v>
      </c>
      <c r="J370" s="1" t="s">
        <v>74</v>
      </c>
      <c r="K370" s="1" t="s">
        <v>75</v>
      </c>
      <c r="L370" s="1" t="s">
        <v>992</v>
      </c>
      <c r="M370" s="1" t="s">
        <v>993</v>
      </c>
      <c r="N370" s="8" t="s">
        <v>1003</v>
      </c>
      <c r="O370" s="12" t="s">
        <v>995</v>
      </c>
      <c r="P370" s="1" t="s">
        <v>996</v>
      </c>
      <c r="Q370" s="1" t="s">
        <v>1004</v>
      </c>
      <c r="R370" s="1" t="s">
        <v>1005</v>
      </c>
      <c r="S370" s="1" t="s">
        <v>1009</v>
      </c>
      <c r="T370" s="1" t="s">
        <v>1010</v>
      </c>
      <c r="U370" s="1" t="s">
        <v>1000</v>
      </c>
      <c r="V370" s="1"/>
      <c r="W370" s="1"/>
      <c r="X370" s="42"/>
      <c r="Y370" s="1"/>
      <c r="Z370" s="1"/>
      <c r="AA370" s="43">
        <v>0</v>
      </c>
      <c r="AB370" s="1"/>
      <c r="AC370" s="1"/>
      <c r="AD370" s="1"/>
      <c r="AE370" s="1"/>
      <c r="AF370" s="1"/>
      <c r="AG370" s="1"/>
    </row>
    <row r="371" spans="1:33" ht="51" x14ac:dyDescent="0.25">
      <c r="A371" s="8" t="s">
        <v>18</v>
      </c>
      <c r="B371" s="1" t="s">
        <v>1001</v>
      </c>
      <c r="C371" s="1" t="s">
        <v>1011</v>
      </c>
      <c r="D371" s="9" t="s">
        <v>151</v>
      </c>
      <c r="E371" s="1" t="s">
        <v>158</v>
      </c>
      <c r="F371" s="1" t="s">
        <v>311</v>
      </c>
      <c r="G371" s="1" t="s">
        <v>73</v>
      </c>
      <c r="H371" s="1">
        <v>1000000000</v>
      </c>
      <c r="I371" s="1">
        <v>1000000000</v>
      </c>
      <c r="J371" s="1" t="s">
        <v>74</v>
      </c>
      <c r="K371" s="1" t="s">
        <v>75</v>
      </c>
      <c r="L371" s="1" t="s">
        <v>992</v>
      </c>
      <c r="M371" s="1" t="s">
        <v>993</v>
      </c>
      <c r="N371" s="8" t="s">
        <v>1003</v>
      </c>
      <c r="O371" s="12" t="s">
        <v>995</v>
      </c>
      <c r="P371" s="1" t="s">
        <v>996</v>
      </c>
      <c r="Q371" s="1" t="s">
        <v>997</v>
      </c>
      <c r="R371" s="1" t="s">
        <v>998</v>
      </c>
      <c r="S371" s="1" t="s">
        <v>999</v>
      </c>
      <c r="T371" s="1" t="s">
        <v>1012</v>
      </c>
      <c r="U371" s="1" t="s">
        <v>1000</v>
      </c>
      <c r="V371" s="1"/>
      <c r="W371" s="1"/>
      <c r="X371" s="42"/>
      <c r="Y371" s="1"/>
      <c r="Z371" s="1"/>
      <c r="AA371" s="43">
        <v>0</v>
      </c>
      <c r="AB371" s="1"/>
      <c r="AC371" s="1"/>
      <c r="AD371" s="1"/>
      <c r="AE371" s="1"/>
      <c r="AF371" s="1"/>
      <c r="AG371" s="1"/>
    </row>
    <row r="372" spans="1:33" ht="76.5" x14ac:dyDescent="0.25">
      <c r="A372" s="8" t="s">
        <v>18</v>
      </c>
      <c r="B372" s="1">
        <v>43232300</v>
      </c>
      <c r="C372" s="1" t="s">
        <v>1013</v>
      </c>
      <c r="D372" s="9" t="s">
        <v>96</v>
      </c>
      <c r="E372" s="1" t="s">
        <v>123</v>
      </c>
      <c r="F372" s="1" t="s">
        <v>103</v>
      </c>
      <c r="G372" s="1" t="s">
        <v>73</v>
      </c>
      <c r="H372" s="1">
        <v>1100000000</v>
      </c>
      <c r="I372" s="1">
        <v>1100000000</v>
      </c>
      <c r="J372" s="1" t="s">
        <v>74</v>
      </c>
      <c r="K372" s="1" t="s">
        <v>75</v>
      </c>
      <c r="L372" s="1" t="s">
        <v>992</v>
      </c>
      <c r="M372" s="1" t="s">
        <v>993</v>
      </c>
      <c r="N372" s="8" t="s">
        <v>1014</v>
      </c>
      <c r="O372" s="12" t="s">
        <v>995</v>
      </c>
      <c r="P372" s="1" t="s">
        <v>996</v>
      </c>
      <c r="Q372" s="1" t="s">
        <v>1015</v>
      </c>
      <c r="R372" s="1" t="s">
        <v>1016</v>
      </c>
      <c r="S372" s="1" t="s">
        <v>1017</v>
      </c>
      <c r="T372" s="1" t="s">
        <v>1012</v>
      </c>
      <c r="U372" s="1" t="s">
        <v>1000</v>
      </c>
      <c r="V372" s="1"/>
      <c r="W372" s="1"/>
      <c r="X372" s="42"/>
      <c r="Y372" s="1"/>
      <c r="Z372" s="1"/>
      <c r="AA372" s="43">
        <v>0</v>
      </c>
      <c r="AB372" s="1"/>
      <c r="AC372" s="1"/>
      <c r="AD372" s="1"/>
      <c r="AE372" s="1"/>
      <c r="AF372" s="1"/>
      <c r="AG372" s="1"/>
    </row>
    <row r="373" spans="1:33" ht="51" x14ac:dyDescent="0.25">
      <c r="A373" s="8" t="s">
        <v>18</v>
      </c>
      <c r="B373" s="1" t="s">
        <v>1018</v>
      </c>
      <c r="C373" s="1" t="s">
        <v>1019</v>
      </c>
      <c r="D373" s="9" t="s">
        <v>151</v>
      </c>
      <c r="E373" s="1" t="s">
        <v>967</v>
      </c>
      <c r="F373" s="1" t="s">
        <v>159</v>
      </c>
      <c r="G373" s="1" t="s">
        <v>73</v>
      </c>
      <c r="H373" s="1">
        <v>1500000000</v>
      </c>
      <c r="I373" s="1">
        <v>1500000000</v>
      </c>
      <c r="J373" s="1" t="s">
        <v>74</v>
      </c>
      <c r="K373" s="1" t="s">
        <v>75</v>
      </c>
      <c r="L373" s="1" t="s">
        <v>992</v>
      </c>
      <c r="M373" s="1" t="s">
        <v>993</v>
      </c>
      <c r="N373" s="8" t="s">
        <v>1003</v>
      </c>
      <c r="O373" s="12" t="s">
        <v>995</v>
      </c>
      <c r="P373" s="1" t="s">
        <v>996</v>
      </c>
      <c r="Q373" s="1" t="s">
        <v>997</v>
      </c>
      <c r="R373" s="1" t="s">
        <v>998</v>
      </c>
      <c r="S373" s="1" t="s">
        <v>999</v>
      </c>
      <c r="T373" s="1" t="s">
        <v>1010</v>
      </c>
      <c r="U373" s="1" t="s">
        <v>1000</v>
      </c>
      <c r="V373" s="1"/>
      <c r="W373" s="1"/>
      <c r="X373" s="42"/>
      <c r="Y373" s="1"/>
      <c r="Z373" s="1"/>
      <c r="AA373" s="43">
        <v>0</v>
      </c>
      <c r="AB373" s="1"/>
      <c r="AC373" s="1"/>
      <c r="AD373" s="1"/>
      <c r="AE373" s="1"/>
      <c r="AF373" s="1"/>
      <c r="AG373" s="1"/>
    </row>
    <row r="374" spans="1:33" ht="51" x14ac:dyDescent="0.25">
      <c r="A374" s="8" t="s">
        <v>18</v>
      </c>
      <c r="B374" s="1">
        <v>15101500</v>
      </c>
      <c r="C374" s="1" t="s">
        <v>1020</v>
      </c>
      <c r="D374" s="9" t="s">
        <v>151</v>
      </c>
      <c r="E374" s="1" t="s">
        <v>158</v>
      </c>
      <c r="F374" s="1" t="s">
        <v>311</v>
      </c>
      <c r="G374" s="1" t="s">
        <v>73</v>
      </c>
      <c r="H374" s="1">
        <v>700000000</v>
      </c>
      <c r="I374" s="1">
        <v>700000000</v>
      </c>
      <c r="J374" s="1" t="s">
        <v>74</v>
      </c>
      <c r="K374" s="1" t="s">
        <v>75</v>
      </c>
      <c r="L374" s="1" t="s">
        <v>992</v>
      </c>
      <c r="M374" s="1" t="s">
        <v>993</v>
      </c>
      <c r="N374" s="8" t="s">
        <v>1014</v>
      </c>
      <c r="O374" s="12" t="s">
        <v>995</v>
      </c>
      <c r="P374" s="1" t="s">
        <v>996</v>
      </c>
      <c r="Q374" s="1" t="s">
        <v>997</v>
      </c>
      <c r="R374" s="1" t="s">
        <v>998</v>
      </c>
      <c r="S374" s="1" t="s">
        <v>999</v>
      </c>
      <c r="T374" s="1" t="s">
        <v>1021</v>
      </c>
      <c r="U374" s="1" t="s">
        <v>1000</v>
      </c>
      <c r="V374" s="1"/>
      <c r="W374" s="1"/>
      <c r="X374" s="42"/>
      <c r="Y374" s="1"/>
      <c r="Z374" s="1"/>
      <c r="AA374" s="43">
        <v>0</v>
      </c>
      <c r="AB374" s="1"/>
      <c r="AC374" s="1"/>
      <c r="AD374" s="1"/>
      <c r="AE374" s="1"/>
      <c r="AF374" s="1"/>
      <c r="AG374" s="1"/>
    </row>
    <row r="375" spans="1:33" ht="76.5" x14ac:dyDescent="0.25">
      <c r="A375" s="8" t="s">
        <v>18</v>
      </c>
      <c r="B375" s="1" t="s">
        <v>1022</v>
      </c>
      <c r="C375" s="1" t="s">
        <v>1023</v>
      </c>
      <c r="D375" s="9" t="s">
        <v>102</v>
      </c>
      <c r="E375" s="1" t="s">
        <v>86</v>
      </c>
      <c r="F375" s="1" t="s">
        <v>103</v>
      </c>
      <c r="G375" s="1" t="s">
        <v>73</v>
      </c>
      <c r="H375" s="1">
        <v>1100000000</v>
      </c>
      <c r="I375" s="1">
        <v>1100000000</v>
      </c>
      <c r="J375" s="1" t="s">
        <v>74</v>
      </c>
      <c r="K375" s="1" t="s">
        <v>75</v>
      </c>
      <c r="L375" s="1" t="s">
        <v>992</v>
      </c>
      <c r="M375" s="1" t="s">
        <v>993</v>
      </c>
      <c r="N375" s="8" t="s">
        <v>1003</v>
      </c>
      <c r="O375" s="12" t="s">
        <v>995</v>
      </c>
      <c r="P375" s="1" t="s">
        <v>996</v>
      </c>
      <c r="Q375" s="1" t="s">
        <v>1015</v>
      </c>
      <c r="R375" s="1" t="s">
        <v>1016</v>
      </c>
      <c r="S375" s="1" t="s">
        <v>1017</v>
      </c>
      <c r="T375" s="1" t="s">
        <v>1010</v>
      </c>
      <c r="U375" s="1" t="s">
        <v>1000</v>
      </c>
      <c r="V375" s="1"/>
      <c r="W375" s="1"/>
      <c r="X375" s="42"/>
      <c r="Y375" s="1"/>
      <c r="Z375" s="1"/>
      <c r="AA375" s="43">
        <v>0</v>
      </c>
      <c r="AB375" s="1"/>
      <c r="AC375" s="1"/>
      <c r="AD375" s="1"/>
      <c r="AE375" s="1"/>
      <c r="AF375" s="1"/>
      <c r="AG375" s="1"/>
    </row>
    <row r="376" spans="1:33" ht="51" x14ac:dyDescent="0.25">
      <c r="A376" s="8" t="s">
        <v>18</v>
      </c>
      <c r="B376" s="1">
        <v>78111800</v>
      </c>
      <c r="C376" s="1" t="s">
        <v>1024</v>
      </c>
      <c r="D376" s="9" t="s">
        <v>151</v>
      </c>
      <c r="E376" s="1" t="s">
        <v>123</v>
      </c>
      <c r="F376" s="1" t="s">
        <v>311</v>
      </c>
      <c r="G376" s="1" t="s">
        <v>73</v>
      </c>
      <c r="H376" s="1">
        <v>300000000</v>
      </c>
      <c r="I376" s="1">
        <v>300000000</v>
      </c>
      <c r="J376" s="1" t="s">
        <v>74</v>
      </c>
      <c r="K376" s="1" t="s">
        <v>75</v>
      </c>
      <c r="L376" s="1" t="s">
        <v>992</v>
      </c>
      <c r="M376" s="1" t="s">
        <v>993</v>
      </c>
      <c r="N376" s="8" t="s">
        <v>1025</v>
      </c>
      <c r="O376" s="12" t="s">
        <v>995</v>
      </c>
      <c r="P376" s="1" t="s">
        <v>996</v>
      </c>
      <c r="Q376" s="1" t="s">
        <v>997</v>
      </c>
      <c r="R376" s="1" t="s">
        <v>998</v>
      </c>
      <c r="S376" s="1" t="s">
        <v>999</v>
      </c>
      <c r="T376" s="1" t="s">
        <v>1010</v>
      </c>
      <c r="U376" s="1" t="s">
        <v>1000</v>
      </c>
      <c r="V376" s="1"/>
      <c r="W376" s="1"/>
      <c r="X376" s="42"/>
      <c r="Y376" s="1"/>
      <c r="Z376" s="1"/>
      <c r="AA376" s="43">
        <v>0</v>
      </c>
      <c r="AB376" s="1"/>
      <c r="AC376" s="1"/>
      <c r="AD376" s="1"/>
      <c r="AE376" s="1"/>
      <c r="AF376" s="1"/>
      <c r="AG376" s="1"/>
    </row>
    <row r="377" spans="1:33" ht="51" x14ac:dyDescent="0.25">
      <c r="A377" s="8" t="s">
        <v>18</v>
      </c>
      <c r="B377" s="1" t="s">
        <v>1026</v>
      </c>
      <c r="C377" s="1" t="s">
        <v>1027</v>
      </c>
      <c r="D377" s="9" t="s">
        <v>70</v>
      </c>
      <c r="E377" s="1" t="s">
        <v>86</v>
      </c>
      <c r="F377" s="1" t="s">
        <v>311</v>
      </c>
      <c r="G377" s="1" t="s">
        <v>73</v>
      </c>
      <c r="H377" s="1">
        <v>400000000</v>
      </c>
      <c r="I377" s="1">
        <v>400000000</v>
      </c>
      <c r="J377" s="1" t="s">
        <v>74</v>
      </c>
      <c r="K377" s="1" t="s">
        <v>75</v>
      </c>
      <c r="L377" s="1" t="s">
        <v>992</v>
      </c>
      <c r="M377" s="1" t="s">
        <v>993</v>
      </c>
      <c r="N377" s="8" t="s">
        <v>1025</v>
      </c>
      <c r="O377" s="12" t="s">
        <v>995</v>
      </c>
      <c r="P377" s="1" t="s">
        <v>996</v>
      </c>
      <c r="Q377" s="1" t="s">
        <v>997</v>
      </c>
      <c r="R377" s="1" t="s">
        <v>998</v>
      </c>
      <c r="S377" s="1" t="s">
        <v>999</v>
      </c>
      <c r="T377" s="1" t="s">
        <v>1021</v>
      </c>
      <c r="U377" s="1" t="s">
        <v>1000</v>
      </c>
      <c r="V377" s="1"/>
      <c r="W377" s="1"/>
      <c r="X377" s="42"/>
      <c r="Y377" s="1"/>
      <c r="Z377" s="1"/>
      <c r="AA377" s="43">
        <v>0</v>
      </c>
      <c r="AB377" s="1"/>
      <c r="AC377" s="1"/>
      <c r="AD377" s="1"/>
      <c r="AE377" s="1"/>
      <c r="AF377" s="1"/>
      <c r="AG377" s="1"/>
    </row>
    <row r="378" spans="1:33" ht="51" x14ac:dyDescent="0.25">
      <c r="A378" s="8" t="s">
        <v>18</v>
      </c>
      <c r="B378" s="1" t="s">
        <v>1028</v>
      </c>
      <c r="C378" s="1" t="s">
        <v>1029</v>
      </c>
      <c r="D378" s="9" t="s">
        <v>151</v>
      </c>
      <c r="E378" s="1" t="s">
        <v>158</v>
      </c>
      <c r="F378" s="1" t="s">
        <v>311</v>
      </c>
      <c r="G378" s="1" t="s">
        <v>73</v>
      </c>
      <c r="H378" s="1">
        <v>300000000</v>
      </c>
      <c r="I378" s="1">
        <v>300000000</v>
      </c>
      <c r="J378" s="1" t="s">
        <v>74</v>
      </c>
      <c r="K378" s="1" t="s">
        <v>75</v>
      </c>
      <c r="L378" s="1" t="s">
        <v>992</v>
      </c>
      <c r="M378" s="1" t="s">
        <v>993</v>
      </c>
      <c r="N378" s="8" t="s">
        <v>1014</v>
      </c>
      <c r="O378" s="12" t="s">
        <v>995</v>
      </c>
      <c r="P378" s="1" t="s">
        <v>996</v>
      </c>
      <c r="Q378" s="1" t="s">
        <v>997</v>
      </c>
      <c r="R378" s="1" t="s">
        <v>998</v>
      </c>
      <c r="S378" s="1" t="s">
        <v>999</v>
      </c>
      <c r="T378" s="1" t="s">
        <v>1010</v>
      </c>
      <c r="U378" s="1" t="s">
        <v>1000</v>
      </c>
      <c r="V378" s="1"/>
      <c r="W378" s="1"/>
      <c r="X378" s="42"/>
      <c r="Y378" s="1"/>
      <c r="Z378" s="1"/>
      <c r="AA378" s="43">
        <v>0</v>
      </c>
      <c r="AB378" s="1"/>
      <c r="AC378" s="1"/>
      <c r="AD378" s="1"/>
      <c r="AE378" s="1"/>
      <c r="AF378" s="1"/>
      <c r="AG378" s="1"/>
    </row>
    <row r="379" spans="1:33" ht="51" x14ac:dyDescent="0.25">
      <c r="A379" s="8" t="s">
        <v>18</v>
      </c>
      <c r="B379" s="1" t="s">
        <v>1026</v>
      </c>
      <c r="C379" s="1" t="s">
        <v>1030</v>
      </c>
      <c r="D379" s="9" t="s">
        <v>96</v>
      </c>
      <c r="E379" s="1" t="s">
        <v>97</v>
      </c>
      <c r="F379" s="1" t="s">
        <v>124</v>
      </c>
      <c r="G379" s="1" t="s">
        <v>73</v>
      </c>
      <c r="H379" s="1">
        <v>300000000</v>
      </c>
      <c r="I379" s="1">
        <v>300000000</v>
      </c>
      <c r="J379" s="1" t="s">
        <v>74</v>
      </c>
      <c r="K379" s="1" t="s">
        <v>75</v>
      </c>
      <c r="L379" s="1" t="s">
        <v>992</v>
      </c>
      <c r="M379" s="1" t="s">
        <v>993</v>
      </c>
      <c r="N379" s="8" t="s">
        <v>1014</v>
      </c>
      <c r="O379" s="12" t="s">
        <v>995</v>
      </c>
      <c r="P379" s="1" t="s">
        <v>996</v>
      </c>
      <c r="Q379" s="1" t="s">
        <v>997</v>
      </c>
      <c r="R379" s="1" t="s">
        <v>998</v>
      </c>
      <c r="S379" s="1" t="s">
        <v>999</v>
      </c>
      <c r="T379" s="1" t="s">
        <v>1010</v>
      </c>
      <c r="U379" s="1" t="s">
        <v>1000</v>
      </c>
      <c r="V379" s="1"/>
      <c r="W379" s="1"/>
      <c r="X379" s="42"/>
      <c r="Y379" s="1"/>
      <c r="Z379" s="1"/>
      <c r="AA379" s="43">
        <v>0</v>
      </c>
      <c r="AB379" s="1"/>
      <c r="AC379" s="1"/>
      <c r="AD379" s="1"/>
      <c r="AE379" s="1"/>
      <c r="AF379" s="1"/>
      <c r="AG379" s="1"/>
    </row>
    <row r="380" spans="1:33" ht="51" x14ac:dyDescent="0.25">
      <c r="A380" s="8" t="s">
        <v>18</v>
      </c>
      <c r="B380" s="1">
        <v>90101800</v>
      </c>
      <c r="C380" s="1" t="s">
        <v>1031</v>
      </c>
      <c r="D380" s="9" t="s">
        <v>151</v>
      </c>
      <c r="E380" s="1" t="s">
        <v>123</v>
      </c>
      <c r="F380" s="1" t="s">
        <v>311</v>
      </c>
      <c r="G380" s="1" t="s">
        <v>73</v>
      </c>
      <c r="H380" s="1">
        <v>300000000</v>
      </c>
      <c r="I380" s="1">
        <v>300000000</v>
      </c>
      <c r="J380" s="1" t="s">
        <v>74</v>
      </c>
      <c r="K380" s="1" t="s">
        <v>75</v>
      </c>
      <c r="L380" s="1" t="s">
        <v>992</v>
      </c>
      <c r="M380" s="1" t="s">
        <v>993</v>
      </c>
      <c r="N380" s="8" t="s">
        <v>1003</v>
      </c>
      <c r="O380" s="12" t="s">
        <v>995</v>
      </c>
      <c r="P380" s="1" t="s">
        <v>996</v>
      </c>
      <c r="Q380" s="1" t="s">
        <v>997</v>
      </c>
      <c r="R380" s="1" t="s">
        <v>998</v>
      </c>
      <c r="S380" s="1" t="s">
        <v>999</v>
      </c>
      <c r="T380" s="1" t="s">
        <v>1010</v>
      </c>
      <c r="U380" s="1" t="s">
        <v>1000</v>
      </c>
      <c r="V380" s="1"/>
      <c r="W380" s="1"/>
      <c r="X380" s="42"/>
      <c r="Y380" s="1"/>
      <c r="Z380" s="1"/>
      <c r="AA380" s="43">
        <v>0</v>
      </c>
      <c r="AB380" s="1"/>
      <c r="AC380" s="1"/>
      <c r="AD380" s="1"/>
      <c r="AE380" s="1"/>
      <c r="AF380" s="1"/>
      <c r="AG380" s="1"/>
    </row>
    <row r="381" spans="1:33" ht="51" x14ac:dyDescent="0.25">
      <c r="A381" s="8" t="s">
        <v>18</v>
      </c>
      <c r="B381" s="1" t="s">
        <v>1026</v>
      </c>
      <c r="C381" s="1" t="s">
        <v>1032</v>
      </c>
      <c r="D381" s="9" t="s">
        <v>151</v>
      </c>
      <c r="E381" s="1" t="s">
        <v>123</v>
      </c>
      <c r="F381" s="1" t="s">
        <v>103</v>
      </c>
      <c r="G381" s="1" t="s">
        <v>73</v>
      </c>
      <c r="H381" s="1">
        <v>600000000</v>
      </c>
      <c r="I381" s="1">
        <v>600000000</v>
      </c>
      <c r="J381" s="1" t="s">
        <v>74</v>
      </c>
      <c r="K381" s="1" t="s">
        <v>75</v>
      </c>
      <c r="L381" s="1" t="s">
        <v>992</v>
      </c>
      <c r="M381" s="1" t="s">
        <v>993</v>
      </c>
      <c r="N381" s="8" t="s">
        <v>1003</v>
      </c>
      <c r="O381" s="12" t="s">
        <v>995</v>
      </c>
      <c r="P381" s="1" t="s">
        <v>996</v>
      </c>
      <c r="Q381" s="1" t="s">
        <v>997</v>
      </c>
      <c r="R381" s="1" t="s">
        <v>998</v>
      </c>
      <c r="S381" s="1" t="s">
        <v>999</v>
      </c>
      <c r="T381" s="1" t="s">
        <v>1010</v>
      </c>
      <c r="U381" s="1" t="s">
        <v>1000</v>
      </c>
      <c r="V381" s="1"/>
      <c r="W381" s="1"/>
      <c r="X381" s="42"/>
      <c r="Y381" s="1"/>
      <c r="Z381" s="1"/>
      <c r="AA381" s="43">
        <v>0</v>
      </c>
      <c r="AB381" s="1"/>
      <c r="AC381" s="1"/>
      <c r="AD381" s="1"/>
      <c r="AE381" s="1"/>
      <c r="AF381" s="1"/>
      <c r="AG381" s="1"/>
    </row>
    <row r="382" spans="1:33" ht="76.5" x14ac:dyDescent="0.25">
      <c r="A382" s="8" t="s">
        <v>18</v>
      </c>
      <c r="B382" s="1" t="s">
        <v>1033</v>
      </c>
      <c r="C382" s="1" t="s">
        <v>1034</v>
      </c>
      <c r="D382" s="9" t="s">
        <v>96</v>
      </c>
      <c r="E382" s="1" t="s">
        <v>97</v>
      </c>
      <c r="F382" s="1" t="s">
        <v>521</v>
      </c>
      <c r="G382" s="1" t="s">
        <v>73</v>
      </c>
      <c r="H382" s="1">
        <v>400000000</v>
      </c>
      <c r="I382" s="1">
        <v>400000000</v>
      </c>
      <c r="J382" s="1" t="s">
        <v>74</v>
      </c>
      <c r="K382" s="1" t="s">
        <v>75</v>
      </c>
      <c r="L382" s="1" t="s">
        <v>992</v>
      </c>
      <c r="M382" s="1" t="s">
        <v>993</v>
      </c>
      <c r="N382" s="8" t="s">
        <v>994</v>
      </c>
      <c r="O382" s="12" t="s">
        <v>995</v>
      </c>
      <c r="P382" s="1" t="s">
        <v>996</v>
      </c>
      <c r="Q382" s="1" t="s">
        <v>1015</v>
      </c>
      <c r="R382" s="1" t="s">
        <v>1016</v>
      </c>
      <c r="S382" s="1" t="s">
        <v>1017</v>
      </c>
      <c r="T382" s="1" t="s">
        <v>1010</v>
      </c>
      <c r="U382" s="1" t="s">
        <v>1000</v>
      </c>
      <c r="V382" s="1"/>
      <c r="W382" s="1"/>
      <c r="X382" s="42"/>
      <c r="Y382" s="1"/>
      <c r="Z382" s="1"/>
      <c r="AA382" s="43">
        <v>0</v>
      </c>
      <c r="AB382" s="1"/>
      <c r="AC382" s="1"/>
      <c r="AD382" s="1"/>
      <c r="AE382" s="1"/>
      <c r="AF382" s="1"/>
      <c r="AG382" s="1"/>
    </row>
    <row r="383" spans="1:33" ht="51" x14ac:dyDescent="0.25">
      <c r="A383" s="8" t="s">
        <v>18</v>
      </c>
      <c r="B383" s="1">
        <v>32000000</v>
      </c>
      <c r="C383" s="1" t="s">
        <v>1035</v>
      </c>
      <c r="D383" s="9" t="s">
        <v>151</v>
      </c>
      <c r="E383" s="1" t="s">
        <v>1036</v>
      </c>
      <c r="F383" s="1" t="s">
        <v>140</v>
      </c>
      <c r="G383" s="1" t="s">
        <v>73</v>
      </c>
      <c r="H383" s="1">
        <v>7000000</v>
      </c>
      <c r="I383" s="1">
        <v>7000000</v>
      </c>
      <c r="J383" s="1" t="s">
        <v>74</v>
      </c>
      <c r="K383" s="1" t="s">
        <v>75</v>
      </c>
      <c r="L383" s="1" t="s">
        <v>992</v>
      </c>
      <c r="M383" s="1" t="s">
        <v>993</v>
      </c>
      <c r="N383" s="8" t="s">
        <v>1037</v>
      </c>
      <c r="O383" s="12" t="s">
        <v>995</v>
      </c>
      <c r="P383" s="1" t="s">
        <v>996</v>
      </c>
      <c r="Q383" s="1" t="s">
        <v>997</v>
      </c>
      <c r="R383" s="1" t="s">
        <v>998</v>
      </c>
      <c r="S383" s="1" t="s">
        <v>999</v>
      </c>
      <c r="T383" s="1" t="s">
        <v>1010</v>
      </c>
      <c r="U383" s="1" t="s">
        <v>1000</v>
      </c>
      <c r="V383" s="1"/>
      <c r="W383" s="1"/>
      <c r="X383" s="42"/>
      <c r="Y383" s="1"/>
      <c r="Z383" s="1"/>
      <c r="AA383" s="43">
        <v>0</v>
      </c>
      <c r="AB383" s="1"/>
      <c r="AC383" s="1"/>
      <c r="AD383" s="1"/>
      <c r="AE383" s="1"/>
      <c r="AF383" s="1"/>
      <c r="AG383" s="1"/>
    </row>
    <row r="384" spans="1:33" ht="153" x14ac:dyDescent="0.25">
      <c r="A384" s="8" t="s">
        <v>18</v>
      </c>
      <c r="B384" s="1">
        <v>92000000</v>
      </c>
      <c r="C384" s="1" t="s">
        <v>1038</v>
      </c>
      <c r="D384" s="9" t="s">
        <v>102</v>
      </c>
      <c r="E384" s="1" t="s">
        <v>158</v>
      </c>
      <c r="F384" s="1" t="s">
        <v>103</v>
      </c>
      <c r="G384" s="1" t="s">
        <v>73</v>
      </c>
      <c r="H384" s="1">
        <v>650000000</v>
      </c>
      <c r="I384" s="1">
        <v>650000000</v>
      </c>
      <c r="J384" s="1" t="s">
        <v>74</v>
      </c>
      <c r="K384" s="1" t="s">
        <v>75</v>
      </c>
      <c r="L384" s="1" t="s">
        <v>992</v>
      </c>
      <c r="M384" s="1" t="s">
        <v>993</v>
      </c>
      <c r="N384" s="8" t="s">
        <v>1039</v>
      </c>
      <c r="O384" s="12" t="s">
        <v>995</v>
      </c>
      <c r="P384" s="1" t="s">
        <v>1040</v>
      </c>
      <c r="Q384" s="1" t="s">
        <v>1041</v>
      </c>
      <c r="R384" s="1" t="s">
        <v>1042</v>
      </c>
      <c r="S384" s="1" t="s">
        <v>1043</v>
      </c>
      <c r="T384" s="1" t="s">
        <v>1021</v>
      </c>
      <c r="U384" s="1" t="s">
        <v>1044</v>
      </c>
      <c r="V384" s="1"/>
      <c r="W384" s="1"/>
      <c r="X384" s="42"/>
      <c r="Y384" s="1"/>
      <c r="Z384" s="1"/>
      <c r="AA384" s="43">
        <v>0</v>
      </c>
      <c r="AB384" s="1"/>
      <c r="AC384" s="1"/>
      <c r="AD384" s="1"/>
      <c r="AE384" s="1"/>
      <c r="AF384" s="1"/>
      <c r="AG384" s="1"/>
    </row>
    <row r="385" spans="1:33" ht="76.5" x14ac:dyDescent="0.25">
      <c r="A385" s="8" t="s">
        <v>18</v>
      </c>
      <c r="B385" s="1">
        <v>92000000</v>
      </c>
      <c r="C385" s="1" t="s">
        <v>1045</v>
      </c>
      <c r="D385" s="9" t="s">
        <v>102</v>
      </c>
      <c r="E385" s="1" t="s">
        <v>158</v>
      </c>
      <c r="F385" s="1" t="s">
        <v>103</v>
      </c>
      <c r="G385" s="1" t="s">
        <v>73</v>
      </c>
      <c r="H385" s="1">
        <v>400000000</v>
      </c>
      <c r="I385" s="1">
        <v>400000000</v>
      </c>
      <c r="J385" s="1" t="s">
        <v>74</v>
      </c>
      <c r="K385" s="1" t="s">
        <v>75</v>
      </c>
      <c r="L385" s="1" t="s">
        <v>992</v>
      </c>
      <c r="M385" s="1" t="s">
        <v>993</v>
      </c>
      <c r="N385" s="8" t="s">
        <v>1046</v>
      </c>
      <c r="O385" s="12" t="s">
        <v>995</v>
      </c>
      <c r="P385" s="1" t="s">
        <v>1040</v>
      </c>
      <c r="Q385" s="1" t="s">
        <v>1047</v>
      </c>
      <c r="R385" s="1" t="s">
        <v>1048</v>
      </c>
      <c r="S385" s="1" t="s">
        <v>1049</v>
      </c>
      <c r="T385" s="1" t="s">
        <v>1010</v>
      </c>
      <c r="U385" s="1" t="s">
        <v>1050</v>
      </c>
      <c r="V385" s="1"/>
      <c r="W385" s="1"/>
      <c r="X385" s="42"/>
      <c r="Y385" s="1"/>
      <c r="Z385" s="1"/>
      <c r="AA385" s="43">
        <v>0</v>
      </c>
      <c r="AB385" s="1"/>
      <c r="AC385" s="1"/>
      <c r="AD385" s="1"/>
      <c r="AE385" s="1"/>
      <c r="AF385" s="1"/>
      <c r="AG385" s="1"/>
    </row>
    <row r="386" spans="1:33" ht="89.25" x14ac:dyDescent="0.25">
      <c r="A386" s="8" t="s">
        <v>18</v>
      </c>
      <c r="B386" s="1">
        <v>92000000</v>
      </c>
      <c r="C386" s="1" t="s">
        <v>1051</v>
      </c>
      <c r="D386" s="9" t="s">
        <v>151</v>
      </c>
      <c r="E386" s="1" t="s">
        <v>123</v>
      </c>
      <c r="F386" s="1" t="s">
        <v>103</v>
      </c>
      <c r="G386" s="1" t="s">
        <v>73</v>
      </c>
      <c r="H386" s="1">
        <v>300000000</v>
      </c>
      <c r="I386" s="1">
        <v>300000000</v>
      </c>
      <c r="J386" s="1" t="s">
        <v>74</v>
      </c>
      <c r="K386" s="1" t="s">
        <v>75</v>
      </c>
      <c r="L386" s="1" t="s">
        <v>992</v>
      </c>
      <c r="M386" s="1" t="s">
        <v>993</v>
      </c>
      <c r="N386" s="8" t="s">
        <v>1052</v>
      </c>
      <c r="O386" s="12" t="s">
        <v>995</v>
      </c>
      <c r="P386" s="1" t="s">
        <v>1040</v>
      </c>
      <c r="Q386" s="1" t="s">
        <v>1053</v>
      </c>
      <c r="R386" s="1" t="s">
        <v>1054</v>
      </c>
      <c r="S386" s="1" t="s">
        <v>1055</v>
      </c>
      <c r="T386" s="1" t="s">
        <v>1056</v>
      </c>
      <c r="U386" s="1" t="s">
        <v>1057</v>
      </c>
      <c r="V386" s="1"/>
      <c r="W386" s="1"/>
      <c r="X386" s="42"/>
      <c r="Y386" s="1"/>
      <c r="Z386" s="1"/>
      <c r="AA386" s="43">
        <v>0</v>
      </c>
      <c r="AB386" s="1"/>
      <c r="AC386" s="1"/>
      <c r="AD386" s="1"/>
      <c r="AE386" s="1"/>
      <c r="AF386" s="1"/>
      <c r="AG386" s="1"/>
    </row>
    <row r="387" spans="1:33" ht="114.75" x14ac:dyDescent="0.25">
      <c r="A387" s="8" t="s">
        <v>18</v>
      </c>
      <c r="B387" s="1">
        <v>92000000</v>
      </c>
      <c r="C387" s="1" t="s">
        <v>1058</v>
      </c>
      <c r="D387" s="9" t="s">
        <v>96</v>
      </c>
      <c r="E387" s="1" t="s">
        <v>97</v>
      </c>
      <c r="F387" s="1" t="s">
        <v>203</v>
      </c>
      <c r="G387" s="1" t="s">
        <v>73</v>
      </c>
      <c r="H387" s="1">
        <v>1600000000</v>
      </c>
      <c r="I387" s="1">
        <v>1600000000</v>
      </c>
      <c r="J387" s="1" t="s">
        <v>74</v>
      </c>
      <c r="K387" s="1" t="s">
        <v>75</v>
      </c>
      <c r="L387" s="1"/>
      <c r="M387" s="1"/>
      <c r="N387" s="8"/>
      <c r="O387" s="12"/>
      <c r="P387" s="1" t="s">
        <v>1040</v>
      </c>
      <c r="Q387" s="1" t="s">
        <v>1059</v>
      </c>
      <c r="R387" s="1" t="s">
        <v>1060</v>
      </c>
      <c r="S387" s="1" t="s">
        <v>1061</v>
      </c>
      <c r="T387" s="1" t="s">
        <v>1062</v>
      </c>
      <c r="U387" s="1" t="s">
        <v>1063</v>
      </c>
      <c r="V387" s="1"/>
      <c r="W387" s="1"/>
      <c r="X387" s="42"/>
      <c r="Y387" s="1"/>
      <c r="Z387" s="1"/>
      <c r="AA387" s="43">
        <v>0</v>
      </c>
      <c r="AB387" s="1"/>
      <c r="AC387" s="1"/>
      <c r="AD387" s="1"/>
      <c r="AE387" s="1"/>
      <c r="AF387" s="1"/>
      <c r="AG387" s="1"/>
    </row>
    <row r="388" spans="1:33" ht="102" x14ac:dyDescent="0.25">
      <c r="A388" s="8" t="s">
        <v>18</v>
      </c>
      <c r="B388" s="1">
        <v>92000000</v>
      </c>
      <c r="C388" s="1" t="s">
        <v>1064</v>
      </c>
      <c r="D388" s="9" t="s">
        <v>102</v>
      </c>
      <c r="E388" s="1" t="s">
        <v>158</v>
      </c>
      <c r="F388" s="1" t="s">
        <v>103</v>
      </c>
      <c r="G388" s="1" t="s">
        <v>73</v>
      </c>
      <c r="H388" s="1">
        <v>4000000</v>
      </c>
      <c r="I388" s="1">
        <v>4000000</v>
      </c>
      <c r="J388" s="1" t="s">
        <v>74</v>
      </c>
      <c r="K388" s="1" t="s">
        <v>75</v>
      </c>
      <c r="L388" s="1" t="s">
        <v>992</v>
      </c>
      <c r="M388" s="1" t="s">
        <v>993</v>
      </c>
      <c r="N388" s="8" t="s">
        <v>1065</v>
      </c>
      <c r="O388" s="12" t="s">
        <v>995</v>
      </c>
      <c r="P388" s="1" t="s">
        <v>996</v>
      </c>
      <c r="Q388" s="1" t="s">
        <v>1066</v>
      </c>
      <c r="R388" s="1" t="s">
        <v>1067</v>
      </c>
      <c r="S388" s="1" t="s">
        <v>1068</v>
      </c>
      <c r="T388" s="1" t="s">
        <v>1069</v>
      </c>
      <c r="U388" s="1" t="s">
        <v>1070</v>
      </c>
      <c r="V388" s="1"/>
      <c r="W388" s="1"/>
      <c r="X388" s="42"/>
      <c r="Y388" s="1"/>
      <c r="Z388" s="1"/>
      <c r="AA388" s="43">
        <v>0</v>
      </c>
      <c r="AB388" s="1"/>
      <c r="AC388" s="1"/>
      <c r="AD388" s="1"/>
      <c r="AE388" s="1"/>
      <c r="AF388" s="1"/>
      <c r="AG388" s="1"/>
    </row>
    <row r="389" spans="1:33" ht="25.5" x14ac:dyDescent="0.25">
      <c r="A389" s="8" t="s">
        <v>18</v>
      </c>
      <c r="B389" s="1" t="s">
        <v>1071</v>
      </c>
      <c r="C389" s="1" t="s">
        <v>1072</v>
      </c>
      <c r="D389" s="9" t="s">
        <v>96</v>
      </c>
      <c r="E389" s="1" t="s">
        <v>1073</v>
      </c>
      <c r="F389" s="1" t="s">
        <v>103</v>
      </c>
      <c r="G389" s="1" t="s">
        <v>73</v>
      </c>
      <c r="H389" s="1">
        <v>30000000</v>
      </c>
      <c r="I389" s="1">
        <v>30000000</v>
      </c>
      <c r="J389" s="1" t="s">
        <v>74</v>
      </c>
      <c r="K389" s="1" t="s">
        <v>75</v>
      </c>
      <c r="L389" s="1" t="s">
        <v>1074</v>
      </c>
      <c r="M389" s="1" t="s">
        <v>1075</v>
      </c>
      <c r="N389" s="8" t="s">
        <v>1025</v>
      </c>
      <c r="O389" s="12" t="s">
        <v>1076</v>
      </c>
      <c r="P389" s="1" t="s">
        <v>1077</v>
      </c>
      <c r="Q389" s="1"/>
      <c r="R389" s="1"/>
      <c r="S389" s="1"/>
      <c r="T389" s="1"/>
      <c r="U389" s="1"/>
      <c r="V389" s="1"/>
      <c r="W389" s="1"/>
      <c r="X389" s="42"/>
      <c r="Y389" s="1"/>
      <c r="Z389" s="1"/>
      <c r="AA389" s="43">
        <v>0</v>
      </c>
      <c r="AB389" s="1"/>
      <c r="AC389" s="1"/>
      <c r="AD389" s="1"/>
      <c r="AE389" s="1"/>
      <c r="AF389" s="1"/>
      <c r="AG389" s="1"/>
    </row>
    <row r="390" spans="1:33" ht="76.5" x14ac:dyDescent="0.25">
      <c r="A390" s="8" t="s">
        <v>20</v>
      </c>
      <c r="B390" s="1">
        <v>22101600</v>
      </c>
      <c r="C390" s="1" t="s">
        <v>1078</v>
      </c>
      <c r="D390" s="9" t="s">
        <v>96</v>
      </c>
      <c r="E390" s="1" t="s">
        <v>158</v>
      </c>
      <c r="F390" s="1" t="s">
        <v>103</v>
      </c>
      <c r="G390" s="1" t="s">
        <v>73</v>
      </c>
      <c r="H390" s="1">
        <f>6306200000-H474</f>
        <v>1400000000</v>
      </c>
      <c r="I390" s="1">
        <f>6306200000-I474</f>
        <v>1400000000</v>
      </c>
      <c r="J390" s="1" t="s">
        <v>74</v>
      </c>
      <c r="K390" s="1" t="s">
        <v>75</v>
      </c>
      <c r="L390" s="1" t="s">
        <v>1079</v>
      </c>
      <c r="M390" s="1" t="s">
        <v>1080</v>
      </c>
      <c r="N390" s="8" t="s">
        <v>1081</v>
      </c>
      <c r="O390" s="88" t="s">
        <v>1082</v>
      </c>
      <c r="P390" s="1" t="s">
        <v>1083</v>
      </c>
      <c r="Q390" s="1" t="s">
        <v>1084</v>
      </c>
      <c r="R390" s="1" t="s">
        <v>1085</v>
      </c>
      <c r="S390" s="1">
        <v>180030001</v>
      </c>
      <c r="T390" s="1" t="s">
        <v>1086</v>
      </c>
      <c r="U390" s="1" t="s">
        <v>1087</v>
      </c>
      <c r="V390" s="1"/>
      <c r="W390" s="1"/>
      <c r="X390" s="42"/>
      <c r="Y390" s="1"/>
      <c r="Z390" s="1"/>
      <c r="AA390" s="43">
        <v>0</v>
      </c>
      <c r="AB390" s="1"/>
      <c r="AC390" s="1" t="s">
        <v>473</v>
      </c>
      <c r="AD390" s="1"/>
      <c r="AE390" s="1" t="s">
        <v>1088</v>
      </c>
      <c r="AF390" s="1" t="s">
        <v>90</v>
      </c>
      <c r="AG390" s="1" t="s">
        <v>1089</v>
      </c>
    </row>
    <row r="391" spans="1:33" ht="89.25" x14ac:dyDescent="0.25">
      <c r="A391" s="8" t="s">
        <v>20</v>
      </c>
      <c r="B391" s="1">
        <v>72141103</v>
      </c>
      <c r="C391" s="1" t="s">
        <v>1090</v>
      </c>
      <c r="D391" s="9" t="s">
        <v>96</v>
      </c>
      <c r="E391" s="1" t="s">
        <v>1091</v>
      </c>
      <c r="F391" s="1" t="s">
        <v>72</v>
      </c>
      <c r="G391" s="1" t="s">
        <v>73</v>
      </c>
      <c r="H391" s="1">
        <v>37444098737.5</v>
      </c>
      <c r="I391" s="1">
        <v>37444098737.5</v>
      </c>
      <c r="J391" s="1" t="s">
        <v>916</v>
      </c>
      <c r="K391" s="1" t="s">
        <v>917</v>
      </c>
      <c r="L391" s="1" t="s">
        <v>1079</v>
      </c>
      <c r="M391" s="1" t="s">
        <v>1080</v>
      </c>
      <c r="N391" s="8" t="s">
        <v>1081</v>
      </c>
      <c r="O391" s="88" t="s">
        <v>1082</v>
      </c>
      <c r="P391" s="1" t="s">
        <v>1092</v>
      </c>
      <c r="Q391" s="1" t="s">
        <v>1093</v>
      </c>
      <c r="R391" s="1" t="s">
        <v>1094</v>
      </c>
      <c r="S391" s="1">
        <v>182168001</v>
      </c>
      <c r="T391" s="1" t="s">
        <v>1095</v>
      </c>
      <c r="U391" s="1" t="s">
        <v>1096</v>
      </c>
      <c r="V391" s="1"/>
      <c r="W391" s="1"/>
      <c r="X391" s="42"/>
      <c r="Y391" s="1"/>
      <c r="Z391" s="1"/>
      <c r="AA391" s="43">
        <v>0</v>
      </c>
      <c r="AB391" s="1"/>
      <c r="AC391" s="1" t="s">
        <v>473</v>
      </c>
      <c r="AD391" s="1"/>
      <c r="AE391" s="1" t="s">
        <v>1097</v>
      </c>
      <c r="AF391" s="1" t="s">
        <v>434</v>
      </c>
      <c r="AG391" s="1" t="s">
        <v>1098</v>
      </c>
    </row>
    <row r="392" spans="1:33" ht="102" x14ac:dyDescent="0.25">
      <c r="A392" s="8" t="s">
        <v>20</v>
      </c>
      <c r="B392" s="1">
        <v>81101510</v>
      </c>
      <c r="C392" s="1" t="s">
        <v>1099</v>
      </c>
      <c r="D392" s="9" t="s">
        <v>96</v>
      </c>
      <c r="E392" s="1" t="s">
        <v>1100</v>
      </c>
      <c r="F392" s="1" t="s">
        <v>438</v>
      </c>
      <c r="G392" s="1" t="s">
        <v>73</v>
      </c>
      <c r="H392" s="1">
        <v>3703262512.5</v>
      </c>
      <c r="I392" s="1">
        <v>3703262512.5</v>
      </c>
      <c r="J392" s="1" t="s">
        <v>916</v>
      </c>
      <c r="K392" s="1" t="s">
        <v>917</v>
      </c>
      <c r="L392" s="1" t="s">
        <v>1079</v>
      </c>
      <c r="M392" s="1" t="s">
        <v>1080</v>
      </c>
      <c r="N392" s="8" t="s">
        <v>1081</v>
      </c>
      <c r="O392" s="88" t="s">
        <v>1082</v>
      </c>
      <c r="P392" s="1" t="s">
        <v>1092</v>
      </c>
      <c r="Q392" s="1" t="s">
        <v>1093</v>
      </c>
      <c r="R392" s="1" t="s">
        <v>1094</v>
      </c>
      <c r="S392" s="1">
        <v>182168001</v>
      </c>
      <c r="T392" s="1" t="s">
        <v>1095</v>
      </c>
      <c r="U392" s="1" t="s">
        <v>1101</v>
      </c>
      <c r="V392" s="1"/>
      <c r="W392" s="1"/>
      <c r="X392" s="42"/>
      <c r="Y392" s="1"/>
      <c r="Z392" s="1"/>
      <c r="AA392" s="43">
        <v>0</v>
      </c>
      <c r="AB392" s="1"/>
      <c r="AC392" s="1" t="s">
        <v>473</v>
      </c>
      <c r="AD392" s="1"/>
      <c r="AE392" s="1" t="s">
        <v>1102</v>
      </c>
      <c r="AF392" s="1" t="s">
        <v>90</v>
      </c>
      <c r="AG392" s="1" t="s">
        <v>1089</v>
      </c>
    </row>
    <row r="393" spans="1:33" ht="63.75" x14ac:dyDescent="0.25">
      <c r="A393" s="8" t="s">
        <v>20</v>
      </c>
      <c r="B393" s="1">
        <v>72141107</v>
      </c>
      <c r="C393" s="1" t="s">
        <v>1103</v>
      </c>
      <c r="D393" s="9" t="s">
        <v>96</v>
      </c>
      <c r="E393" s="1" t="s">
        <v>158</v>
      </c>
      <c r="F393" s="1" t="s">
        <v>72</v>
      </c>
      <c r="G393" s="1" t="s">
        <v>1104</v>
      </c>
      <c r="H393" s="1">
        <v>9000000000</v>
      </c>
      <c r="I393" s="1">
        <v>9000000000</v>
      </c>
      <c r="J393" s="1" t="s">
        <v>74</v>
      </c>
      <c r="K393" s="1" t="s">
        <v>75</v>
      </c>
      <c r="L393" s="1" t="s">
        <v>1079</v>
      </c>
      <c r="M393" s="1" t="s">
        <v>1080</v>
      </c>
      <c r="N393" s="8" t="s">
        <v>1081</v>
      </c>
      <c r="O393" s="88" t="s">
        <v>1082</v>
      </c>
      <c r="P393" s="1" t="s">
        <v>1083</v>
      </c>
      <c r="Q393" s="1" t="s">
        <v>1105</v>
      </c>
      <c r="R393" s="1" t="s">
        <v>1106</v>
      </c>
      <c r="S393" s="1">
        <v>180115001</v>
      </c>
      <c r="T393" s="1" t="s">
        <v>1107</v>
      </c>
      <c r="U393" s="1" t="s">
        <v>1108</v>
      </c>
      <c r="V393" s="1"/>
      <c r="W393" s="1"/>
      <c r="X393" s="42"/>
      <c r="Y393" s="1"/>
      <c r="Z393" s="1"/>
      <c r="AA393" s="43">
        <v>0</v>
      </c>
      <c r="AB393" s="1"/>
      <c r="AC393" s="1" t="s">
        <v>473</v>
      </c>
      <c r="AD393" s="1"/>
      <c r="AE393" s="1" t="s">
        <v>1109</v>
      </c>
      <c r="AF393" s="1" t="s">
        <v>434</v>
      </c>
      <c r="AG393" s="1" t="s">
        <v>1089</v>
      </c>
    </row>
    <row r="394" spans="1:33" ht="76.5" x14ac:dyDescent="0.25">
      <c r="A394" s="8" t="s">
        <v>20</v>
      </c>
      <c r="B394" s="1">
        <v>81101510</v>
      </c>
      <c r="C394" s="1" t="s">
        <v>1110</v>
      </c>
      <c r="D394" s="9" t="s">
        <v>96</v>
      </c>
      <c r="E394" s="1" t="s">
        <v>158</v>
      </c>
      <c r="F394" s="1" t="s">
        <v>438</v>
      </c>
      <c r="G394" s="1" t="s">
        <v>1104</v>
      </c>
      <c r="H394" s="1">
        <v>1000000000</v>
      </c>
      <c r="I394" s="1">
        <v>1000000000</v>
      </c>
      <c r="J394" s="1" t="s">
        <v>74</v>
      </c>
      <c r="K394" s="1" t="s">
        <v>75</v>
      </c>
      <c r="L394" s="1" t="s">
        <v>1079</v>
      </c>
      <c r="M394" s="1" t="s">
        <v>1080</v>
      </c>
      <c r="N394" s="8" t="s">
        <v>1081</v>
      </c>
      <c r="O394" s="88" t="s">
        <v>1082</v>
      </c>
      <c r="P394" s="1" t="s">
        <v>1083</v>
      </c>
      <c r="Q394" s="1" t="s">
        <v>1105</v>
      </c>
      <c r="R394" s="1" t="s">
        <v>1106</v>
      </c>
      <c r="S394" s="1">
        <v>180115001</v>
      </c>
      <c r="T394" s="1" t="s">
        <v>1107</v>
      </c>
      <c r="U394" s="1" t="s">
        <v>1108</v>
      </c>
      <c r="V394" s="1"/>
      <c r="W394" s="1"/>
      <c r="X394" s="42"/>
      <c r="Y394" s="1"/>
      <c r="Z394" s="1"/>
      <c r="AA394" s="43">
        <v>0</v>
      </c>
      <c r="AB394" s="1"/>
      <c r="AC394" s="1" t="s">
        <v>473</v>
      </c>
      <c r="AD394" s="1"/>
      <c r="AE394" s="1" t="s">
        <v>1111</v>
      </c>
      <c r="AF394" s="1" t="s">
        <v>90</v>
      </c>
      <c r="AG394" s="1" t="s">
        <v>1089</v>
      </c>
    </row>
    <row r="395" spans="1:33" ht="76.5" x14ac:dyDescent="0.25">
      <c r="A395" s="8" t="s">
        <v>20</v>
      </c>
      <c r="B395" s="1" t="s">
        <v>1112</v>
      </c>
      <c r="C395" s="1" t="s">
        <v>1113</v>
      </c>
      <c r="D395" s="9" t="s">
        <v>151</v>
      </c>
      <c r="E395" s="1" t="s">
        <v>412</v>
      </c>
      <c r="F395" s="1" t="s">
        <v>72</v>
      </c>
      <c r="G395" s="1" t="s">
        <v>73</v>
      </c>
      <c r="H395" s="1">
        <v>3588974551.8000002</v>
      </c>
      <c r="I395" s="1">
        <v>3588974551.8000002</v>
      </c>
      <c r="J395" s="1" t="s">
        <v>74</v>
      </c>
      <c r="K395" s="1" t="s">
        <v>75</v>
      </c>
      <c r="L395" s="1" t="s">
        <v>1079</v>
      </c>
      <c r="M395" s="1" t="s">
        <v>1080</v>
      </c>
      <c r="N395" s="8" t="s">
        <v>1081</v>
      </c>
      <c r="O395" s="88" t="s">
        <v>1082</v>
      </c>
      <c r="P395" s="1" t="s">
        <v>1083</v>
      </c>
      <c r="Q395" s="1" t="s">
        <v>1114</v>
      </c>
      <c r="R395" s="1" t="s">
        <v>1115</v>
      </c>
      <c r="S395" s="1">
        <v>183002001</v>
      </c>
      <c r="T395" s="1" t="s">
        <v>1116</v>
      </c>
      <c r="U395" s="1" t="s">
        <v>1117</v>
      </c>
      <c r="V395" s="1"/>
      <c r="W395" s="1"/>
      <c r="X395" s="42"/>
      <c r="Y395" s="1"/>
      <c r="Z395" s="1"/>
      <c r="AA395" s="43">
        <v>0</v>
      </c>
      <c r="AB395" s="1"/>
      <c r="AC395" s="1" t="s">
        <v>473</v>
      </c>
      <c r="AD395" s="1"/>
      <c r="AE395" s="1" t="s">
        <v>1118</v>
      </c>
      <c r="AF395" s="1" t="s">
        <v>434</v>
      </c>
      <c r="AG395" s="1" t="s">
        <v>1098</v>
      </c>
    </row>
    <row r="396" spans="1:33" ht="76.5" x14ac:dyDescent="0.25">
      <c r="A396" s="8" t="s">
        <v>20</v>
      </c>
      <c r="B396" s="1">
        <v>81101510</v>
      </c>
      <c r="C396" s="1" t="s">
        <v>1119</v>
      </c>
      <c r="D396" s="9" t="s">
        <v>151</v>
      </c>
      <c r="E396" s="1" t="s">
        <v>412</v>
      </c>
      <c r="F396" s="1" t="s">
        <v>438</v>
      </c>
      <c r="G396" s="1" t="s">
        <v>73</v>
      </c>
      <c r="H396" s="1">
        <v>398774950.20000005</v>
      </c>
      <c r="I396" s="1">
        <v>398774950.20000005</v>
      </c>
      <c r="J396" s="1" t="s">
        <v>74</v>
      </c>
      <c r="K396" s="1" t="s">
        <v>75</v>
      </c>
      <c r="L396" s="1" t="s">
        <v>1079</v>
      </c>
      <c r="M396" s="1" t="s">
        <v>1080</v>
      </c>
      <c r="N396" s="8" t="s">
        <v>1081</v>
      </c>
      <c r="O396" s="88" t="s">
        <v>1082</v>
      </c>
      <c r="P396" s="1" t="s">
        <v>1083</v>
      </c>
      <c r="Q396" s="1" t="s">
        <v>1114</v>
      </c>
      <c r="R396" s="1" t="s">
        <v>1115</v>
      </c>
      <c r="S396" s="1">
        <v>183002001</v>
      </c>
      <c r="T396" s="1" t="s">
        <v>1116</v>
      </c>
      <c r="U396" s="1" t="s">
        <v>1117</v>
      </c>
      <c r="V396" s="1"/>
      <c r="W396" s="1"/>
      <c r="X396" s="42"/>
      <c r="Y396" s="1"/>
      <c r="Z396" s="1"/>
      <c r="AA396" s="43">
        <v>0</v>
      </c>
      <c r="AB396" s="1"/>
      <c r="AC396" s="1" t="s">
        <v>473</v>
      </c>
      <c r="AD396" s="1"/>
      <c r="AE396" s="1" t="s">
        <v>1120</v>
      </c>
      <c r="AF396" s="1" t="s">
        <v>90</v>
      </c>
      <c r="AG396" s="1" t="s">
        <v>1089</v>
      </c>
    </row>
    <row r="397" spans="1:33" ht="89.25" x14ac:dyDescent="0.25">
      <c r="A397" s="8" t="s">
        <v>20</v>
      </c>
      <c r="B397" s="1">
        <v>72141003</v>
      </c>
      <c r="C397" s="1" t="s">
        <v>1121</v>
      </c>
      <c r="D397" s="9" t="s">
        <v>151</v>
      </c>
      <c r="E397" s="1" t="s">
        <v>412</v>
      </c>
      <c r="F397" s="1" t="s">
        <v>72</v>
      </c>
      <c r="G397" s="1" t="s">
        <v>73</v>
      </c>
      <c r="H397" s="1">
        <v>4051002395.2399998</v>
      </c>
      <c r="I397" s="1">
        <v>4051002395.2399998</v>
      </c>
      <c r="J397" s="1" t="s">
        <v>74</v>
      </c>
      <c r="K397" s="1" t="s">
        <v>75</v>
      </c>
      <c r="L397" s="1" t="s">
        <v>1079</v>
      </c>
      <c r="M397" s="1" t="s">
        <v>1080</v>
      </c>
      <c r="N397" s="8" t="s">
        <v>1081</v>
      </c>
      <c r="O397" s="88" t="s">
        <v>1082</v>
      </c>
      <c r="P397" s="1" t="s">
        <v>1083</v>
      </c>
      <c r="Q397" s="1" t="s">
        <v>1122</v>
      </c>
      <c r="R397" s="1" t="s">
        <v>1123</v>
      </c>
      <c r="S397" s="1">
        <v>180035001</v>
      </c>
      <c r="T397" s="1" t="s">
        <v>1116</v>
      </c>
      <c r="U397" s="1" t="s">
        <v>1124</v>
      </c>
      <c r="V397" s="1"/>
      <c r="W397" s="1"/>
      <c r="X397" s="42"/>
      <c r="Y397" s="1"/>
      <c r="Z397" s="1"/>
      <c r="AA397" s="43">
        <v>0</v>
      </c>
      <c r="AB397" s="1"/>
      <c r="AC397" s="1" t="s">
        <v>473</v>
      </c>
      <c r="AD397" s="1"/>
      <c r="AE397" s="1" t="s">
        <v>1125</v>
      </c>
      <c r="AF397" s="1" t="s">
        <v>434</v>
      </c>
      <c r="AG397" s="1" t="s">
        <v>1098</v>
      </c>
    </row>
    <row r="398" spans="1:33" ht="89.25" x14ac:dyDescent="0.25">
      <c r="A398" s="8" t="s">
        <v>20</v>
      </c>
      <c r="B398" s="1">
        <v>81101510</v>
      </c>
      <c r="C398" s="1" t="s">
        <v>1126</v>
      </c>
      <c r="D398" s="9" t="s">
        <v>151</v>
      </c>
      <c r="E398" s="1" t="s">
        <v>412</v>
      </c>
      <c r="F398" s="1" t="s">
        <v>438</v>
      </c>
      <c r="G398" s="1" t="s">
        <v>73</v>
      </c>
      <c r="H398" s="1">
        <v>380868368.75999999</v>
      </c>
      <c r="I398" s="1">
        <v>380868368.75999999</v>
      </c>
      <c r="J398" s="1" t="s">
        <v>74</v>
      </c>
      <c r="K398" s="1" t="s">
        <v>75</v>
      </c>
      <c r="L398" s="1" t="s">
        <v>1079</v>
      </c>
      <c r="M398" s="1" t="s">
        <v>1080</v>
      </c>
      <c r="N398" s="8" t="s">
        <v>1081</v>
      </c>
      <c r="O398" s="88" t="s">
        <v>1082</v>
      </c>
      <c r="P398" s="1" t="s">
        <v>1083</v>
      </c>
      <c r="Q398" s="1" t="s">
        <v>1122</v>
      </c>
      <c r="R398" s="1" t="s">
        <v>1123</v>
      </c>
      <c r="S398" s="1">
        <v>180035001</v>
      </c>
      <c r="T398" s="1" t="s">
        <v>1116</v>
      </c>
      <c r="U398" s="1" t="s">
        <v>1127</v>
      </c>
      <c r="V398" s="1"/>
      <c r="W398" s="1"/>
      <c r="X398" s="42"/>
      <c r="Y398" s="1"/>
      <c r="Z398" s="1"/>
      <c r="AA398" s="43">
        <v>0</v>
      </c>
      <c r="AB398" s="1"/>
      <c r="AC398" s="1" t="s">
        <v>473</v>
      </c>
      <c r="AD398" s="1"/>
      <c r="AE398" s="1" t="s">
        <v>1128</v>
      </c>
      <c r="AF398" s="1" t="s">
        <v>90</v>
      </c>
      <c r="AG398" s="1" t="s">
        <v>1089</v>
      </c>
    </row>
    <row r="399" spans="1:33" ht="89.25" x14ac:dyDescent="0.25">
      <c r="A399" s="8" t="s">
        <v>20</v>
      </c>
      <c r="B399" s="1">
        <v>72141003</v>
      </c>
      <c r="C399" s="1" t="s">
        <v>1129</v>
      </c>
      <c r="D399" s="9" t="s">
        <v>151</v>
      </c>
      <c r="E399" s="1" t="s">
        <v>412</v>
      </c>
      <c r="F399" s="1" t="s">
        <v>72</v>
      </c>
      <c r="G399" s="1" t="s">
        <v>73</v>
      </c>
      <c r="H399" s="1">
        <v>5671002395.2399998</v>
      </c>
      <c r="I399" s="1">
        <v>5671002395.2399998</v>
      </c>
      <c r="J399" s="1" t="s">
        <v>74</v>
      </c>
      <c r="K399" s="1" t="s">
        <v>75</v>
      </c>
      <c r="L399" s="1" t="s">
        <v>1079</v>
      </c>
      <c r="M399" s="1" t="s">
        <v>1080</v>
      </c>
      <c r="N399" s="8" t="s">
        <v>1081</v>
      </c>
      <c r="O399" s="88" t="s">
        <v>1082</v>
      </c>
      <c r="P399" s="1" t="s">
        <v>1083</v>
      </c>
      <c r="Q399" s="1" t="s">
        <v>1122</v>
      </c>
      <c r="R399" s="1" t="s">
        <v>1123</v>
      </c>
      <c r="S399" s="1">
        <v>180035001</v>
      </c>
      <c r="T399" s="1" t="s">
        <v>1116</v>
      </c>
      <c r="U399" s="1" t="s">
        <v>1124</v>
      </c>
      <c r="V399" s="1"/>
      <c r="W399" s="1"/>
      <c r="X399" s="42"/>
      <c r="Y399" s="1"/>
      <c r="Z399" s="1"/>
      <c r="AA399" s="43">
        <v>0</v>
      </c>
      <c r="AB399" s="1"/>
      <c r="AC399" s="1" t="s">
        <v>473</v>
      </c>
      <c r="AD399" s="1"/>
      <c r="AE399" s="1" t="s">
        <v>1130</v>
      </c>
      <c r="AF399" s="1" t="s">
        <v>434</v>
      </c>
      <c r="AG399" s="1" t="s">
        <v>1098</v>
      </c>
    </row>
    <row r="400" spans="1:33" ht="89.25" x14ac:dyDescent="0.25">
      <c r="A400" s="8" t="s">
        <v>20</v>
      </c>
      <c r="B400" s="1">
        <v>81101510</v>
      </c>
      <c r="C400" s="1" t="s">
        <v>1131</v>
      </c>
      <c r="D400" s="9" t="s">
        <v>151</v>
      </c>
      <c r="E400" s="1" t="s">
        <v>412</v>
      </c>
      <c r="F400" s="1" t="s">
        <v>438</v>
      </c>
      <c r="G400" s="1" t="s">
        <v>73</v>
      </c>
      <c r="H400" s="1">
        <v>560868368.75999999</v>
      </c>
      <c r="I400" s="1">
        <v>560868368.75999999</v>
      </c>
      <c r="J400" s="1" t="s">
        <v>74</v>
      </c>
      <c r="K400" s="1" t="s">
        <v>75</v>
      </c>
      <c r="L400" s="1" t="s">
        <v>1079</v>
      </c>
      <c r="M400" s="1" t="s">
        <v>1080</v>
      </c>
      <c r="N400" s="8" t="s">
        <v>1081</v>
      </c>
      <c r="O400" s="88" t="s">
        <v>1082</v>
      </c>
      <c r="P400" s="1" t="s">
        <v>1083</v>
      </c>
      <c r="Q400" s="1" t="s">
        <v>1122</v>
      </c>
      <c r="R400" s="1" t="s">
        <v>1123</v>
      </c>
      <c r="S400" s="1">
        <v>180035001</v>
      </c>
      <c r="T400" s="1" t="s">
        <v>1116</v>
      </c>
      <c r="U400" s="1" t="s">
        <v>1132</v>
      </c>
      <c r="V400" s="1"/>
      <c r="W400" s="1"/>
      <c r="X400" s="42"/>
      <c r="Y400" s="1"/>
      <c r="Z400" s="1"/>
      <c r="AA400" s="43">
        <v>0</v>
      </c>
      <c r="AB400" s="1"/>
      <c r="AC400" s="1" t="s">
        <v>473</v>
      </c>
      <c r="AD400" s="1"/>
      <c r="AE400" s="1" t="s">
        <v>1133</v>
      </c>
      <c r="AF400" s="1" t="s">
        <v>90</v>
      </c>
      <c r="AG400" s="1" t="s">
        <v>1089</v>
      </c>
    </row>
    <row r="401" spans="1:33" ht="89.25" x14ac:dyDescent="0.25">
      <c r="A401" s="8" t="s">
        <v>20</v>
      </c>
      <c r="B401" s="1">
        <v>72141003</v>
      </c>
      <c r="C401" s="1" t="s">
        <v>1134</v>
      </c>
      <c r="D401" s="9" t="s">
        <v>151</v>
      </c>
      <c r="E401" s="1" t="s">
        <v>412</v>
      </c>
      <c r="F401" s="1" t="s">
        <v>72</v>
      </c>
      <c r="G401" s="1" t="s">
        <v>73</v>
      </c>
      <c r="H401" s="1">
        <v>2971002395.2399998</v>
      </c>
      <c r="I401" s="1">
        <v>2971002395.2399998</v>
      </c>
      <c r="J401" s="1" t="s">
        <v>74</v>
      </c>
      <c r="K401" s="1" t="s">
        <v>75</v>
      </c>
      <c r="L401" s="1" t="s">
        <v>1079</v>
      </c>
      <c r="M401" s="1" t="s">
        <v>1080</v>
      </c>
      <c r="N401" s="8" t="s">
        <v>1081</v>
      </c>
      <c r="O401" s="88" t="s">
        <v>1082</v>
      </c>
      <c r="P401" s="1" t="s">
        <v>1083</v>
      </c>
      <c r="Q401" s="1" t="s">
        <v>1122</v>
      </c>
      <c r="R401" s="1" t="s">
        <v>1123</v>
      </c>
      <c r="S401" s="1">
        <v>180035001</v>
      </c>
      <c r="T401" s="1" t="s">
        <v>1116</v>
      </c>
      <c r="U401" s="1" t="s">
        <v>1124</v>
      </c>
      <c r="V401" s="1"/>
      <c r="W401" s="1"/>
      <c r="X401" s="42"/>
      <c r="Y401" s="1"/>
      <c r="Z401" s="1"/>
      <c r="AA401" s="43">
        <v>0</v>
      </c>
      <c r="AB401" s="1"/>
      <c r="AC401" s="1" t="s">
        <v>473</v>
      </c>
      <c r="AD401" s="1"/>
      <c r="AE401" s="1" t="s">
        <v>1097</v>
      </c>
      <c r="AF401" s="1" t="s">
        <v>434</v>
      </c>
      <c r="AG401" s="1" t="s">
        <v>1098</v>
      </c>
    </row>
    <row r="402" spans="1:33" ht="89.25" x14ac:dyDescent="0.25">
      <c r="A402" s="8" t="s">
        <v>20</v>
      </c>
      <c r="B402" s="1">
        <v>81101510</v>
      </c>
      <c r="C402" s="1" t="s">
        <v>1135</v>
      </c>
      <c r="D402" s="9" t="s">
        <v>151</v>
      </c>
      <c r="E402" s="1" t="s">
        <v>412</v>
      </c>
      <c r="F402" s="1" t="s">
        <v>438</v>
      </c>
      <c r="G402" s="1" t="s">
        <v>73</v>
      </c>
      <c r="H402" s="1">
        <v>260868368.75999999</v>
      </c>
      <c r="I402" s="1">
        <v>260868368.75999999</v>
      </c>
      <c r="J402" s="1" t="s">
        <v>74</v>
      </c>
      <c r="K402" s="1" t="s">
        <v>75</v>
      </c>
      <c r="L402" s="1" t="s">
        <v>1079</v>
      </c>
      <c r="M402" s="1" t="s">
        <v>1080</v>
      </c>
      <c r="N402" s="8" t="s">
        <v>1081</v>
      </c>
      <c r="O402" s="88" t="s">
        <v>1082</v>
      </c>
      <c r="P402" s="1" t="s">
        <v>1083</v>
      </c>
      <c r="Q402" s="1" t="s">
        <v>1122</v>
      </c>
      <c r="R402" s="1" t="s">
        <v>1123</v>
      </c>
      <c r="S402" s="1">
        <v>180035001</v>
      </c>
      <c r="T402" s="1" t="s">
        <v>1116</v>
      </c>
      <c r="U402" s="1" t="s">
        <v>1136</v>
      </c>
      <c r="V402" s="1"/>
      <c r="W402" s="1"/>
      <c r="X402" s="42"/>
      <c r="Y402" s="1"/>
      <c r="Z402" s="1"/>
      <c r="AA402" s="43">
        <v>0</v>
      </c>
      <c r="AB402" s="1"/>
      <c r="AC402" s="1" t="s">
        <v>473</v>
      </c>
      <c r="AD402" s="1"/>
      <c r="AE402" s="1" t="s">
        <v>1102</v>
      </c>
      <c r="AF402" s="1" t="s">
        <v>90</v>
      </c>
      <c r="AG402" s="1" t="s">
        <v>1089</v>
      </c>
    </row>
    <row r="403" spans="1:33" ht="89.25" x14ac:dyDescent="0.25">
      <c r="A403" s="8" t="s">
        <v>20</v>
      </c>
      <c r="B403" s="1">
        <v>72141003</v>
      </c>
      <c r="C403" s="1" t="s">
        <v>1137</v>
      </c>
      <c r="D403" s="9" t="s">
        <v>151</v>
      </c>
      <c r="E403" s="1" t="s">
        <v>412</v>
      </c>
      <c r="F403" s="1" t="s">
        <v>72</v>
      </c>
      <c r="G403" s="1" t="s">
        <v>73</v>
      </c>
      <c r="H403" s="1">
        <v>1351002395.2399998</v>
      </c>
      <c r="I403" s="1">
        <v>1351002395.2399998</v>
      </c>
      <c r="J403" s="1" t="s">
        <v>74</v>
      </c>
      <c r="K403" s="1" t="s">
        <v>75</v>
      </c>
      <c r="L403" s="1" t="s">
        <v>1079</v>
      </c>
      <c r="M403" s="1" t="s">
        <v>1080</v>
      </c>
      <c r="N403" s="8" t="s">
        <v>1081</v>
      </c>
      <c r="O403" s="88" t="s">
        <v>1082</v>
      </c>
      <c r="P403" s="1" t="s">
        <v>1083</v>
      </c>
      <c r="Q403" s="1" t="s">
        <v>1122</v>
      </c>
      <c r="R403" s="1" t="s">
        <v>1123</v>
      </c>
      <c r="S403" s="1">
        <v>180035001</v>
      </c>
      <c r="T403" s="1" t="s">
        <v>1116</v>
      </c>
      <c r="U403" s="1" t="s">
        <v>1124</v>
      </c>
      <c r="V403" s="1"/>
      <c r="W403" s="1"/>
      <c r="X403" s="42"/>
      <c r="Y403" s="1"/>
      <c r="Z403" s="1"/>
      <c r="AA403" s="43">
        <v>0</v>
      </c>
      <c r="AB403" s="1"/>
      <c r="AC403" s="1" t="s">
        <v>473</v>
      </c>
      <c r="AD403" s="1"/>
      <c r="AE403" s="1" t="s">
        <v>1138</v>
      </c>
      <c r="AF403" s="1" t="s">
        <v>434</v>
      </c>
      <c r="AG403" s="1" t="s">
        <v>1098</v>
      </c>
    </row>
    <row r="404" spans="1:33" ht="89.25" x14ac:dyDescent="0.25">
      <c r="A404" s="8" t="s">
        <v>20</v>
      </c>
      <c r="B404" s="1">
        <v>81101510</v>
      </c>
      <c r="C404" s="1" t="s">
        <v>1139</v>
      </c>
      <c r="D404" s="9" t="s">
        <v>151</v>
      </c>
      <c r="E404" s="1" t="s">
        <v>412</v>
      </c>
      <c r="F404" s="1" t="s">
        <v>438</v>
      </c>
      <c r="G404" s="1" t="s">
        <v>73</v>
      </c>
      <c r="H404" s="1">
        <v>80868368.75999999</v>
      </c>
      <c r="I404" s="1">
        <v>80868368.75999999</v>
      </c>
      <c r="J404" s="1" t="s">
        <v>74</v>
      </c>
      <c r="K404" s="1" t="s">
        <v>75</v>
      </c>
      <c r="L404" s="1" t="s">
        <v>1079</v>
      </c>
      <c r="M404" s="1" t="s">
        <v>1080</v>
      </c>
      <c r="N404" s="8" t="s">
        <v>1081</v>
      </c>
      <c r="O404" s="88" t="s">
        <v>1082</v>
      </c>
      <c r="P404" s="1" t="s">
        <v>1083</v>
      </c>
      <c r="Q404" s="1" t="s">
        <v>1122</v>
      </c>
      <c r="R404" s="1" t="s">
        <v>1123</v>
      </c>
      <c r="S404" s="1">
        <v>180035001</v>
      </c>
      <c r="T404" s="1" t="s">
        <v>1116</v>
      </c>
      <c r="U404" s="1" t="s">
        <v>1132</v>
      </c>
      <c r="V404" s="1"/>
      <c r="W404" s="1"/>
      <c r="X404" s="42"/>
      <c r="Y404" s="1"/>
      <c r="Z404" s="1"/>
      <c r="AA404" s="43">
        <v>0</v>
      </c>
      <c r="AB404" s="1"/>
      <c r="AC404" s="1" t="s">
        <v>473</v>
      </c>
      <c r="AD404" s="1"/>
      <c r="AE404" s="1" t="s">
        <v>1140</v>
      </c>
      <c r="AF404" s="1" t="s">
        <v>90</v>
      </c>
      <c r="AG404" s="1" t="s">
        <v>1089</v>
      </c>
    </row>
    <row r="405" spans="1:33" ht="89.25" x14ac:dyDescent="0.25">
      <c r="A405" s="8" t="s">
        <v>20</v>
      </c>
      <c r="B405" s="1">
        <v>72141003</v>
      </c>
      <c r="C405" s="1" t="s">
        <v>1141</v>
      </c>
      <c r="D405" s="9" t="s">
        <v>151</v>
      </c>
      <c r="E405" s="1" t="s">
        <v>412</v>
      </c>
      <c r="F405" s="1" t="s">
        <v>72</v>
      </c>
      <c r="G405" s="1" t="s">
        <v>73</v>
      </c>
      <c r="H405" s="1">
        <v>2431002395.2399998</v>
      </c>
      <c r="I405" s="1">
        <v>2431002395.2399998</v>
      </c>
      <c r="J405" s="1" t="s">
        <v>74</v>
      </c>
      <c r="K405" s="1" t="s">
        <v>75</v>
      </c>
      <c r="L405" s="1" t="s">
        <v>1079</v>
      </c>
      <c r="M405" s="1" t="s">
        <v>1080</v>
      </c>
      <c r="N405" s="8" t="s">
        <v>1081</v>
      </c>
      <c r="O405" s="88" t="s">
        <v>1082</v>
      </c>
      <c r="P405" s="1" t="s">
        <v>1083</v>
      </c>
      <c r="Q405" s="1" t="s">
        <v>1122</v>
      </c>
      <c r="R405" s="1" t="s">
        <v>1123</v>
      </c>
      <c r="S405" s="1">
        <v>180035001</v>
      </c>
      <c r="T405" s="1" t="s">
        <v>1116</v>
      </c>
      <c r="U405" s="1" t="s">
        <v>1124</v>
      </c>
      <c r="V405" s="1"/>
      <c r="W405" s="1"/>
      <c r="X405" s="42"/>
      <c r="Y405" s="1"/>
      <c r="Z405" s="1"/>
      <c r="AA405" s="43">
        <v>0</v>
      </c>
      <c r="AB405" s="1"/>
      <c r="AC405" s="1" t="s">
        <v>473</v>
      </c>
      <c r="AD405" s="1"/>
      <c r="AE405" s="1" t="s">
        <v>1142</v>
      </c>
      <c r="AF405" s="1" t="s">
        <v>434</v>
      </c>
      <c r="AG405" s="1" t="s">
        <v>1098</v>
      </c>
    </row>
    <row r="406" spans="1:33" ht="89.25" x14ac:dyDescent="0.25">
      <c r="A406" s="8" t="s">
        <v>20</v>
      </c>
      <c r="B406" s="1">
        <v>81101510</v>
      </c>
      <c r="C406" s="1" t="s">
        <v>1143</v>
      </c>
      <c r="D406" s="9" t="s">
        <v>151</v>
      </c>
      <c r="E406" s="1" t="s">
        <v>412</v>
      </c>
      <c r="F406" s="1" t="s">
        <v>438</v>
      </c>
      <c r="G406" s="1" t="s">
        <v>73</v>
      </c>
      <c r="H406" s="1">
        <v>200868368.75999999</v>
      </c>
      <c r="I406" s="1">
        <v>200868368.75999999</v>
      </c>
      <c r="J406" s="1" t="s">
        <v>74</v>
      </c>
      <c r="K406" s="1" t="s">
        <v>75</v>
      </c>
      <c r="L406" s="1" t="s">
        <v>1079</v>
      </c>
      <c r="M406" s="1" t="s">
        <v>1080</v>
      </c>
      <c r="N406" s="8" t="s">
        <v>1081</v>
      </c>
      <c r="O406" s="88" t="s">
        <v>1082</v>
      </c>
      <c r="P406" s="1" t="s">
        <v>1083</v>
      </c>
      <c r="Q406" s="1" t="s">
        <v>1122</v>
      </c>
      <c r="R406" s="1" t="s">
        <v>1123</v>
      </c>
      <c r="S406" s="1">
        <v>180035001</v>
      </c>
      <c r="T406" s="1" t="s">
        <v>1116</v>
      </c>
      <c r="U406" s="1" t="s">
        <v>1132</v>
      </c>
      <c r="V406" s="1"/>
      <c r="W406" s="1"/>
      <c r="X406" s="42"/>
      <c r="Y406" s="1"/>
      <c r="Z406" s="1"/>
      <c r="AA406" s="43">
        <v>0</v>
      </c>
      <c r="AB406" s="1"/>
      <c r="AC406" s="1" t="s">
        <v>473</v>
      </c>
      <c r="AD406" s="1"/>
      <c r="AE406" s="1" t="s">
        <v>1144</v>
      </c>
      <c r="AF406" s="1" t="s">
        <v>90</v>
      </c>
      <c r="AG406" s="1" t="s">
        <v>1089</v>
      </c>
    </row>
    <row r="407" spans="1:33" ht="89.25" x14ac:dyDescent="0.25">
      <c r="A407" s="8" t="s">
        <v>20</v>
      </c>
      <c r="B407" s="1">
        <v>81101510</v>
      </c>
      <c r="C407" s="1" t="s">
        <v>1145</v>
      </c>
      <c r="D407" s="9" t="s">
        <v>70</v>
      </c>
      <c r="E407" s="1" t="s">
        <v>412</v>
      </c>
      <c r="F407" s="1" t="s">
        <v>203</v>
      </c>
      <c r="G407" s="1" t="s">
        <v>73</v>
      </c>
      <c r="H407" s="1">
        <v>5000000000</v>
      </c>
      <c r="I407" s="1">
        <v>5000000000</v>
      </c>
      <c r="J407" s="1" t="s">
        <v>74</v>
      </c>
      <c r="K407" s="1" t="s">
        <v>75</v>
      </c>
      <c r="L407" s="1" t="s">
        <v>1079</v>
      </c>
      <c r="M407" s="1" t="s">
        <v>1080</v>
      </c>
      <c r="N407" s="8" t="s">
        <v>1081</v>
      </c>
      <c r="O407" s="88" t="s">
        <v>1082</v>
      </c>
      <c r="P407" s="1" t="s">
        <v>1083</v>
      </c>
      <c r="Q407" s="1" t="s">
        <v>1122</v>
      </c>
      <c r="R407" s="1" t="s">
        <v>1123</v>
      </c>
      <c r="S407" s="1">
        <v>180035001</v>
      </c>
      <c r="T407" s="1" t="s">
        <v>1116</v>
      </c>
      <c r="U407" s="1" t="s">
        <v>1132</v>
      </c>
      <c r="V407" s="1"/>
      <c r="W407" s="1"/>
      <c r="X407" s="42"/>
      <c r="Y407" s="1"/>
      <c r="Z407" s="1"/>
      <c r="AA407" s="43">
        <v>0</v>
      </c>
      <c r="AB407" s="1"/>
      <c r="AC407" s="1" t="s">
        <v>473</v>
      </c>
      <c r="AD407" s="1"/>
      <c r="AE407" s="1" t="s">
        <v>1146</v>
      </c>
      <c r="AF407" s="1" t="s">
        <v>90</v>
      </c>
      <c r="AG407" s="1" t="s">
        <v>1089</v>
      </c>
    </row>
    <row r="408" spans="1:33" ht="38.25" x14ac:dyDescent="0.25">
      <c r="A408" s="8" t="s">
        <v>20</v>
      </c>
      <c r="B408" s="1">
        <v>95121615</v>
      </c>
      <c r="C408" s="1" t="s">
        <v>1147</v>
      </c>
      <c r="D408" s="9" t="s">
        <v>102</v>
      </c>
      <c r="E408" s="1" t="s">
        <v>152</v>
      </c>
      <c r="F408" s="1" t="s">
        <v>203</v>
      </c>
      <c r="G408" s="1" t="s">
        <v>1148</v>
      </c>
      <c r="H408" s="1">
        <f>14800000000+1000000000</f>
        <v>15800000000</v>
      </c>
      <c r="I408" s="1">
        <f>14800000000+1000000000</f>
        <v>15800000000</v>
      </c>
      <c r="J408" s="1" t="s">
        <v>74</v>
      </c>
      <c r="K408" s="1" t="s">
        <v>75</v>
      </c>
      <c r="L408" s="1" t="s">
        <v>1079</v>
      </c>
      <c r="M408" s="1" t="s">
        <v>1080</v>
      </c>
      <c r="N408" s="8" t="s">
        <v>1081</v>
      </c>
      <c r="O408" s="88" t="s">
        <v>1082</v>
      </c>
      <c r="P408" s="1" t="s">
        <v>1149</v>
      </c>
      <c r="Q408" s="1" t="s">
        <v>1150</v>
      </c>
      <c r="R408" s="1" t="s">
        <v>1151</v>
      </c>
      <c r="S408" s="1">
        <v>180069001</v>
      </c>
      <c r="T408" s="1" t="s">
        <v>1152</v>
      </c>
      <c r="U408" s="1" t="s">
        <v>1153</v>
      </c>
      <c r="V408" s="1"/>
      <c r="W408" s="1"/>
      <c r="X408" s="42"/>
      <c r="Y408" s="1"/>
      <c r="Z408" s="1"/>
      <c r="AA408" s="43">
        <v>0</v>
      </c>
      <c r="AB408" s="1"/>
      <c r="AC408" s="1" t="s">
        <v>473</v>
      </c>
      <c r="AD408" s="1"/>
      <c r="AE408" s="1" t="s">
        <v>1154</v>
      </c>
      <c r="AF408" s="1" t="s">
        <v>90</v>
      </c>
      <c r="AG408" s="1" t="s">
        <v>1089</v>
      </c>
    </row>
    <row r="409" spans="1:33" ht="63.75" x14ac:dyDescent="0.25">
      <c r="A409" s="8" t="s">
        <v>20</v>
      </c>
      <c r="B409" s="1">
        <v>72141107</v>
      </c>
      <c r="C409" s="1" t="s">
        <v>1155</v>
      </c>
      <c r="D409" s="9" t="s">
        <v>102</v>
      </c>
      <c r="E409" s="1" t="s">
        <v>152</v>
      </c>
      <c r="F409" s="1" t="s">
        <v>203</v>
      </c>
      <c r="G409" s="1" t="s">
        <v>1104</v>
      </c>
      <c r="H409" s="1">
        <v>3645536434</v>
      </c>
      <c r="I409" s="1">
        <v>3645536434</v>
      </c>
      <c r="J409" s="1" t="s">
        <v>74</v>
      </c>
      <c r="K409" s="1" t="s">
        <v>75</v>
      </c>
      <c r="L409" s="1" t="s">
        <v>1079</v>
      </c>
      <c r="M409" s="1" t="s">
        <v>1080</v>
      </c>
      <c r="N409" s="8" t="s">
        <v>1081</v>
      </c>
      <c r="O409" s="88" t="s">
        <v>1082</v>
      </c>
      <c r="P409" s="1" t="s">
        <v>1156</v>
      </c>
      <c r="Q409" s="1" t="s">
        <v>1157</v>
      </c>
      <c r="R409" s="1" t="s">
        <v>1158</v>
      </c>
      <c r="S409" s="1">
        <v>180070001</v>
      </c>
      <c r="T409" s="1" t="s">
        <v>1159</v>
      </c>
      <c r="U409" s="1" t="s">
        <v>1160</v>
      </c>
      <c r="V409" s="1"/>
      <c r="W409" s="1"/>
      <c r="X409" s="42"/>
      <c r="Y409" s="1"/>
      <c r="Z409" s="1"/>
      <c r="AA409" s="43">
        <v>0</v>
      </c>
      <c r="AB409" s="1"/>
      <c r="AC409" s="1" t="s">
        <v>473</v>
      </c>
      <c r="AD409" s="1"/>
      <c r="AE409" s="1" t="s">
        <v>1161</v>
      </c>
      <c r="AF409" s="1" t="s">
        <v>90</v>
      </c>
      <c r="AG409" s="1" t="s">
        <v>1089</v>
      </c>
    </row>
    <row r="410" spans="1:33" ht="51" x14ac:dyDescent="0.25">
      <c r="A410" s="8" t="s">
        <v>20</v>
      </c>
      <c r="B410" s="1">
        <v>95121511</v>
      </c>
      <c r="C410" s="1" t="s">
        <v>1162</v>
      </c>
      <c r="D410" s="9" t="s">
        <v>102</v>
      </c>
      <c r="E410" s="1" t="s">
        <v>152</v>
      </c>
      <c r="F410" s="1" t="s">
        <v>203</v>
      </c>
      <c r="G410" s="1" t="s">
        <v>1104</v>
      </c>
      <c r="H410" s="1">
        <v>1852000000</v>
      </c>
      <c r="I410" s="1">
        <v>1852000000</v>
      </c>
      <c r="J410" s="1" t="s">
        <v>74</v>
      </c>
      <c r="K410" s="1" t="s">
        <v>75</v>
      </c>
      <c r="L410" s="1" t="s">
        <v>1079</v>
      </c>
      <c r="M410" s="1" t="s">
        <v>1080</v>
      </c>
      <c r="N410" s="8" t="s">
        <v>1081</v>
      </c>
      <c r="O410" s="88" t="s">
        <v>1082</v>
      </c>
      <c r="P410" s="1" t="s">
        <v>1163</v>
      </c>
      <c r="Q410" s="1" t="s">
        <v>1164</v>
      </c>
      <c r="R410" s="1" t="s">
        <v>1165</v>
      </c>
      <c r="S410" s="1">
        <v>180043001</v>
      </c>
      <c r="T410" s="1" t="s">
        <v>1166</v>
      </c>
      <c r="U410" s="1" t="s">
        <v>1167</v>
      </c>
      <c r="V410" s="1"/>
      <c r="W410" s="1"/>
      <c r="X410" s="42"/>
      <c r="Y410" s="1"/>
      <c r="Z410" s="1"/>
      <c r="AA410" s="43">
        <v>0</v>
      </c>
      <c r="AB410" s="1"/>
      <c r="AC410" s="1" t="s">
        <v>473</v>
      </c>
      <c r="AD410" s="1"/>
      <c r="AE410" s="1" t="s">
        <v>1168</v>
      </c>
      <c r="AF410" s="1" t="s">
        <v>90</v>
      </c>
      <c r="AG410" s="1" t="s">
        <v>1089</v>
      </c>
    </row>
    <row r="411" spans="1:33" ht="63.75" x14ac:dyDescent="0.25">
      <c r="A411" s="8" t="s">
        <v>20</v>
      </c>
      <c r="B411" s="1" t="s">
        <v>1169</v>
      </c>
      <c r="C411" s="1" t="s">
        <v>1170</v>
      </c>
      <c r="D411" s="9" t="s">
        <v>102</v>
      </c>
      <c r="E411" s="1" t="s">
        <v>152</v>
      </c>
      <c r="F411" s="1" t="s">
        <v>203</v>
      </c>
      <c r="G411" s="1" t="s">
        <v>1104</v>
      </c>
      <c r="H411" s="1">
        <v>1104578700</v>
      </c>
      <c r="I411" s="1">
        <v>1104578700</v>
      </c>
      <c r="J411" s="1" t="s">
        <v>74</v>
      </c>
      <c r="K411" s="1" t="s">
        <v>75</v>
      </c>
      <c r="L411" s="1" t="s">
        <v>1079</v>
      </c>
      <c r="M411" s="1" t="s">
        <v>1080</v>
      </c>
      <c r="N411" s="8" t="s">
        <v>1081</v>
      </c>
      <c r="O411" s="88" t="s">
        <v>1082</v>
      </c>
      <c r="P411" s="1" t="s">
        <v>1163</v>
      </c>
      <c r="Q411" s="1" t="s">
        <v>1171</v>
      </c>
      <c r="R411" s="1" t="s">
        <v>1172</v>
      </c>
      <c r="S411" s="1">
        <v>180114001</v>
      </c>
      <c r="T411" s="1" t="s">
        <v>1166</v>
      </c>
      <c r="U411" s="1" t="s">
        <v>1173</v>
      </c>
      <c r="V411" s="1"/>
      <c r="W411" s="1"/>
      <c r="X411" s="42"/>
      <c r="Y411" s="1"/>
      <c r="Z411" s="1"/>
      <c r="AA411" s="43">
        <v>0</v>
      </c>
      <c r="AB411" s="1"/>
      <c r="AC411" s="1" t="s">
        <v>473</v>
      </c>
      <c r="AD411" s="1"/>
      <c r="AE411" s="1" t="s">
        <v>1168</v>
      </c>
      <c r="AF411" s="1" t="s">
        <v>90</v>
      </c>
      <c r="AG411" s="1" t="s">
        <v>1089</v>
      </c>
    </row>
    <row r="412" spans="1:33" ht="76.5" x14ac:dyDescent="0.25">
      <c r="A412" s="8" t="s">
        <v>20</v>
      </c>
      <c r="B412" s="1">
        <v>95111616</v>
      </c>
      <c r="C412" s="1" t="s">
        <v>1174</v>
      </c>
      <c r="D412" s="9" t="s">
        <v>102</v>
      </c>
      <c r="E412" s="1" t="s">
        <v>152</v>
      </c>
      <c r="F412" s="1" t="s">
        <v>203</v>
      </c>
      <c r="G412" s="1" t="s">
        <v>1104</v>
      </c>
      <c r="H412" s="1">
        <v>1950000000</v>
      </c>
      <c r="I412" s="1">
        <v>1950000000</v>
      </c>
      <c r="J412" s="1" t="s">
        <v>74</v>
      </c>
      <c r="K412" s="1" t="s">
        <v>75</v>
      </c>
      <c r="L412" s="1" t="s">
        <v>1079</v>
      </c>
      <c r="M412" s="1" t="s">
        <v>1080</v>
      </c>
      <c r="N412" s="8" t="s">
        <v>1081</v>
      </c>
      <c r="O412" s="88" t="s">
        <v>1082</v>
      </c>
      <c r="P412" s="1" t="s">
        <v>1175</v>
      </c>
      <c r="Q412" s="1" t="s">
        <v>1176</v>
      </c>
      <c r="R412" s="1" t="s">
        <v>1177</v>
      </c>
      <c r="S412" s="1">
        <v>180039001</v>
      </c>
      <c r="T412" s="1" t="s">
        <v>1116</v>
      </c>
      <c r="U412" s="1" t="s">
        <v>1178</v>
      </c>
      <c r="V412" s="1"/>
      <c r="W412" s="1"/>
      <c r="X412" s="42"/>
      <c r="Y412" s="1"/>
      <c r="Z412" s="1"/>
      <c r="AA412" s="43">
        <v>0</v>
      </c>
      <c r="AB412" s="1"/>
      <c r="AC412" s="1" t="s">
        <v>473</v>
      </c>
      <c r="AD412" s="1"/>
      <c r="AE412" s="1" t="s">
        <v>1179</v>
      </c>
      <c r="AF412" s="1" t="s">
        <v>90</v>
      </c>
      <c r="AG412" s="1" t="s">
        <v>1089</v>
      </c>
    </row>
    <row r="413" spans="1:33" ht="76.5" x14ac:dyDescent="0.25">
      <c r="A413" s="8" t="s">
        <v>20</v>
      </c>
      <c r="B413" s="1">
        <v>30111601</v>
      </c>
      <c r="C413" s="1" t="s">
        <v>1180</v>
      </c>
      <c r="D413" s="9" t="s">
        <v>151</v>
      </c>
      <c r="E413" s="1" t="s">
        <v>86</v>
      </c>
      <c r="F413" s="1" t="s">
        <v>103</v>
      </c>
      <c r="G413" s="1" t="s">
        <v>1104</v>
      </c>
      <c r="H413" s="1">
        <v>1500000000</v>
      </c>
      <c r="I413" s="1">
        <v>1500000000</v>
      </c>
      <c r="J413" s="1" t="s">
        <v>74</v>
      </c>
      <c r="K413" s="1" t="s">
        <v>75</v>
      </c>
      <c r="L413" s="1" t="s">
        <v>1079</v>
      </c>
      <c r="M413" s="1" t="s">
        <v>1080</v>
      </c>
      <c r="N413" s="8" t="s">
        <v>1081</v>
      </c>
      <c r="O413" s="88" t="s">
        <v>1082</v>
      </c>
      <c r="P413" s="1" t="s">
        <v>1163</v>
      </c>
      <c r="Q413" s="1" t="s">
        <v>1181</v>
      </c>
      <c r="R413" s="1" t="s">
        <v>1182</v>
      </c>
      <c r="S413" s="1" t="s">
        <v>1183</v>
      </c>
      <c r="T413" s="1" t="s">
        <v>1184</v>
      </c>
      <c r="U413" s="1" t="s">
        <v>1185</v>
      </c>
      <c r="V413" s="1"/>
      <c r="W413" s="1"/>
      <c r="X413" s="42"/>
      <c r="Y413" s="1"/>
      <c r="Z413" s="1"/>
      <c r="AA413" s="43">
        <v>0</v>
      </c>
      <c r="AB413" s="1"/>
      <c r="AC413" s="1" t="s">
        <v>473</v>
      </c>
      <c r="AD413" s="1"/>
      <c r="AE413" s="1" t="s">
        <v>1186</v>
      </c>
      <c r="AF413" s="1" t="s">
        <v>90</v>
      </c>
      <c r="AG413" s="1" t="s">
        <v>1089</v>
      </c>
    </row>
    <row r="414" spans="1:33" ht="51" x14ac:dyDescent="0.25">
      <c r="A414" s="8" t="s">
        <v>20</v>
      </c>
      <c r="B414" s="1">
        <v>72141003</v>
      </c>
      <c r="C414" s="1" t="s">
        <v>1187</v>
      </c>
      <c r="D414" s="9" t="s">
        <v>102</v>
      </c>
      <c r="E414" s="1" t="s">
        <v>152</v>
      </c>
      <c r="F414" s="1" t="s">
        <v>203</v>
      </c>
      <c r="G414" s="1" t="s">
        <v>1148</v>
      </c>
      <c r="H414" s="1">
        <f>1802446180+10200000000</f>
        <v>12002446180</v>
      </c>
      <c r="I414" s="1">
        <f>1802446180+10200000000</f>
        <v>12002446180</v>
      </c>
      <c r="J414" s="1" t="s">
        <v>74</v>
      </c>
      <c r="K414" s="1" t="s">
        <v>75</v>
      </c>
      <c r="L414" s="1" t="s">
        <v>1079</v>
      </c>
      <c r="M414" s="1" t="s">
        <v>1080</v>
      </c>
      <c r="N414" s="8" t="s">
        <v>1081</v>
      </c>
      <c r="O414" s="88" t="s">
        <v>1082</v>
      </c>
      <c r="P414" s="1" t="s">
        <v>1156</v>
      </c>
      <c r="Q414" s="1" t="s">
        <v>1188</v>
      </c>
      <c r="R414" s="1" t="s">
        <v>1189</v>
      </c>
      <c r="S414" s="1">
        <v>180068001</v>
      </c>
      <c r="T414" s="1" t="s">
        <v>1190</v>
      </c>
      <c r="U414" s="1" t="s">
        <v>1191</v>
      </c>
      <c r="V414" s="1"/>
      <c r="W414" s="1"/>
      <c r="X414" s="42"/>
      <c r="Y414" s="1"/>
      <c r="Z414" s="1"/>
      <c r="AA414" s="43">
        <v>0</v>
      </c>
      <c r="AB414" s="1"/>
      <c r="AC414" s="1" t="s">
        <v>473</v>
      </c>
      <c r="AD414" s="1"/>
      <c r="AE414" s="1" t="s">
        <v>1192</v>
      </c>
      <c r="AF414" s="1" t="s">
        <v>90</v>
      </c>
      <c r="AG414" s="1" t="s">
        <v>1089</v>
      </c>
    </row>
    <row r="415" spans="1:33" ht="51" x14ac:dyDescent="0.25">
      <c r="A415" s="8" t="s">
        <v>20</v>
      </c>
      <c r="B415" s="1" t="s">
        <v>1193</v>
      </c>
      <c r="C415" s="1" t="s">
        <v>1194</v>
      </c>
      <c r="D415" s="9" t="s">
        <v>102</v>
      </c>
      <c r="E415" s="1" t="s">
        <v>152</v>
      </c>
      <c r="F415" s="1" t="s">
        <v>203</v>
      </c>
      <c r="G415" s="1" t="s">
        <v>1148</v>
      </c>
      <c r="H415" s="1">
        <f>1179077555+6000000000</f>
        <v>7179077555</v>
      </c>
      <c r="I415" s="1">
        <f>1179077555+6000000000</f>
        <v>7179077555</v>
      </c>
      <c r="J415" s="1" t="s">
        <v>74</v>
      </c>
      <c r="K415" s="1" t="s">
        <v>75</v>
      </c>
      <c r="L415" s="1" t="s">
        <v>1079</v>
      </c>
      <c r="M415" s="1" t="s">
        <v>1080</v>
      </c>
      <c r="N415" s="8" t="s">
        <v>1081</v>
      </c>
      <c r="O415" s="88" t="s">
        <v>1082</v>
      </c>
      <c r="P415" s="1" t="s">
        <v>1175</v>
      </c>
      <c r="Q415" s="1" t="s">
        <v>1195</v>
      </c>
      <c r="R415" s="1" t="s">
        <v>1196</v>
      </c>
      <c r="S415" s="1">
        <v>180033001</v>
      </c>
      <c r="T415" s="1" t="s">
        <v>1197</v>
      </c>
      <c r="U415" s="1" t="s">
        <v>1198</v>
      </c>
      <c r="V415" s="1"/>
      <c r="W415" s="1"/>
      <c r="X415" s="42"/>
      <c r="Y415" s="1"/>
      <c r="Z415" s="1"/>
      <c r="AA415" s="43">
        <v>0</v>
      </c>
      <c r="AB415" s="1"/>
      <c r="AC415" s="1" t="s">
        <v>473</v>
      </c>
      <c r="AD415" s="1"/>
      <c r="AE415" s="1" t="s">
        <v>1168</v>
      </c>
      <c r="AF415" s="1" t="s">
        <v>90</v>
      </c>
      <c r="AG415" s="1" t="s">
        <v>1089</v>
      </c>
    </row>
    <row r="416" spans="1:33" ht="51" x14ac:dyDescent="0.25">
      <c r="A416" s="8" t="s">
        <v>20</v>
      </c>
      <c r="B416" s="1" t="s">
        <v>1199</v>
      </c>
      <c r="C416" s="1" t="s">
        <v>1200</v>
      </c>
      <c r="D416" s="9" t="s">
        <v>102</v>
      </c>
      <c r="E416" s="1" t="s">
        <v>152</v>
      </c>
      <c r="F416" s="1" t="s">
        <v>203</v>
      </c>
      <c r="G416" s="1" t="s">
        <v>1148</v>
      </c>
      <c r="H416" s="1">
        <f>4941528390+10000000000-(H471)</f>
        <v>14761528390</v>
      </c>
      <c r="I416" s="1">
        <f>4941528390+10000000000-(I471)</f>
        <v>14761528390</v>
      </c>
      <c r="J416" s="1" t="s">
        <v>74</v>
      </c>
      <c r="K416" s="1" t="s">
        <v>75</v>
      </c>
      <c r="L416" s="1" t="s">
        <v>1079</v>
      </c>
      <c r="M416" s="1" t="s">
        <v>1080</v>
      </c>
      <c r="N416" s="8" t="s">
        <v>1081</v>
      </c>
      <c r="O416" s="88" t="s">
        <v>1082</v>
      </c>
      <c r="P416" s="1" t="s">
        <v>1156</v>
      </c>
      <c r="Q416" s="1" t="s">
        <v>1201</v>
      </c>
      <c r="R416" s="1" t="s">
        <v>1202</v>
      </c>
      <c r="S416" s="1">
        <v>180032001</v>
      </c>
      <c r="T416" s="1" t="s">
        <v>1184</v>
      </c>
      <c r="U416" s="1" t="s">
        <v>1203</v>
      </c>
      <c r="V416" s="1"/>
      <c r="W416" s="1"/>
      <c r="X416" s="42"/>
      <c r="Y416" s="1"/>
      <c r="Z416" s="1"/>
      <c r="AA416" s="43">
        <v>0</v>
      </c>
      <c r="AB416" s="1"/>
      <c r="AC416" s="1" t="s">
        <v>473</v>
      </c>
      <c r="AD416" s="1"/>
      <c r="AE416" s="1" t="s">
        <v>1192</v>
      </c>
      <c r="AF416" s="1" t="s">
        <v>90</v>
      </c>
      <c r="AG416" s="1" t="s">
        <v>1089</v>
      </c>
    </row>
    <row r="417" spans="1:33" ht="38.25" x14ac:dyDescent="0.25">
      <c r="A417" s="8" t="s">
        <v>20</v>
      </c>
      <c r="B417" s="1" t="s">
        <v>1204</v>
      </c>
      <c r="C417" s="1" t="s">
        <v>1205</v>
      </c>
      <c r="D417" s="9" t="s">
        <v>151</v>
      </c>
      <c r="E417" s="1" t="s">
        <v>152</v>
      </c>
      <c r="F417" s="1" t="s">
        <v>438</v>
      </c>
      <c r="G417" s="1" t="s">
        <v>1104</v>
      </c>
      <c r="H417" s="1">
        <v>1252000000</v>
      </c>
      <c r="I417" s="1">
        <v>1252000000</v>
      </c>
      <c r="J417" s="1" t="s">
        <v>74</v>
      </c>
      <c r="K417" s="1" t="s">
        <v>75</v>
      </c>
      <c r="L417" s="1" t="s">
        <v>1079</v>
      </c>
      <c r="M417" s="1" t="s">
        <v>1080</v>
      </c>
      <c r="N417" s="8" t="s">
        <v>1081</v>
      </c>
      <c r="O417" s="88" t="s">
        <v>1082</v>
      </c>
      <c r="P417" s="1" t="s">
        <v>1206</v>
      </c>
      <c r="Q417" s="1" t="s">
        <v>1207</v>
      </c>
      <c r="R417" s="1" t="s">
        <v>1208</v>
      </c>
      <c r="S417" s="1">
        <v>170000001</v>
      </c>
      <c r="T417" s="1" t="s">
        <v>1152</v>
      </c>
      <c r="U417" s="1" t="s">
        <v>1209</v>
      </c>
      <c r="V417" s="1"/>
      <c r="W417" s="1"/>
      <c r="X417" s="42"/>
      <c r="Y417" s="1"/>
      <c r="Z417" s="1"/>
      <c r="AA417" s="43">
        <v>0</v>
      </c>
      <c r="AB417" s="1"/>
      <c r="AC417" s="1" t="s">
        <v>473</v>
      </c>
      <c r="AD417" s="1"/>
      <c r="AE417" s="1" t="s">
        <v>1154</v>
      </c>
      <c r="AF417" s="1" t="s">
        <v>90</v>
      </c>
      <c r="AG417" s="1" t="s">
        <v>1089</v>
      </c>
    </row>
    <row r="418" spans="1:33" ht="38.25" x14ac:dyDescent="0.25">
      <c r="A418" s="8" t="s">
        <v>20</v>
      </c>
      <c r="B418" s="1">
        <v>81101605</v>
      </c>
      <c r="C418" s="1" t="s">
        <v>1210</v>
      </c>
      <c r="D418" s="9" t="s">
        <v>102</v>
      </c>
      <c r="E418" s="1" t="s">
        <v>152</v>
      </c>
      <c r="F418" s="1" t="s">
        <v>203</v>
      </c>
      <c r="G418" s="1" t="s">
        <v>1104</v>
      </c>
      <c r="H418" s="1">
        <v>519400000</v>
      </c>
      <c r="I418" s="1">
        <v>519400000</v>
      </c>
      <c r="J418" s="1" t="s">
        <v>74</v>
      </c>
      <c r="K418" s="1" t="s">
        <v>75</v>
      </c>
      <c r="L418" s="1" t="s">
        <v>1079</v>
      </c>
      <c r="M418" s="1" t="s">
        <v>1080</v>
      </c>
      <c r="N418" s="8" t="s">
        <v>1081</v>
      </c>
      <c r="O418" s="88" t="s">
        <v>1082</v>
      </c>
      <c r="P418" s="1" t="s">
        <v>1211</v>
      </c>
      <c r="Q418" s="1" t="s">
        <v>1212</v>
      </c>
      <c r="R418" s="1" t="s">
        <v>1213</v>
      </c>
      <c r="S418" s="1">
        <v>180042001</v>
      </c>
      <c r="T418" s="1" t="s">
        <v>1214</v>
      </c>
      <c r="U418" s="1" t="s">
        <v>1215</v>
      </c>
      <c r="V418" s="1"/>
      <c r="W418" s="1"/>
      <c r="X418" s="42"/>
      <c r="Y418" s="1"/>
      <c r="Z418" s="1"/>
      <c r="AA418" s="43">
        <v>0</v>
      </c>
      <c r="AB418" s="1"/>
      <c r="AC418" s="1" t="s">
        <v>473</v>
      </c>
      <c r="AD418" s="1"/>
      <c r="AE418" s="1" t="s">
        <v>1216</v>
      </c>
      <c r="AF418" s="1" t="s">
        <v>90</v>
      </c>
      <c r="AG418" s="1" t="s">
        <v>1089</v>
      </c>
    </row>
    <row r="419" spans="1:33" ht="89.25" x14ac:dyDescent="0.25">
      <c r="A419" s="8" t="s">
        <v>20</v>
      </c>
      <c r="B419" s="1">
        <v>20102301</v>
      </c>
      <c r="C419" s="1" t="s">
        <v>1217</v>
      </c>
      <c r="D419" s="9" t="s">
        <v>96</v>
      </c>
      <c r="E419" s="1" t="s">
        <v>158</v>
      </c>
      <c r="F419" s="1" t="s">
        <v>311</v>
      </c>
      <c r="G419" s="1" t="s">
        <v>73</v>
      </c>
      <c r="H419" s="1">
        <v>400000000</v>
      </c>
      <c r="I419" s="1">
        <v>400000000</v>
      </c>
      <c r="J419" s="1" t="s">
        <v>74</v>
      </c>
      <c r="K419" s="1" t="s">
        <v>75</v>
      </c>
      <c r="L419" s="1" t="s">
        <v>1079</v>
      </c>
      <c r="M419" s="1" t="s">
        <v>1080</v>
      </c>
      <c r="N419" s="8" t="s">
        <v>1081</v>
      </c>
      <c r="O419" s="88" t="s">
        <v>1082</v>
      </c>
      <c r="P419" s="1" t="s">
        <v>1083</v>
      </c>
      <c r="Q419" s="1" t="s">
        <v>1218</v>
      </c>
      <c r="R419" s="1" t="s">
        <v>1123</v>
      </c>
      <c r="S419" s="1">
        <v>180035001</v>
      </c>
      <c r="T419" s="1" t="s">
        <v>1116</v>
      </c>
      <c r="U419" s="1" t="s">
        <v>1124</v>
      </c>
      <c r="V419" s="1"/>
      <c r="W419" s="1"/>
      <c r="X419" s="42"/>
      <c r="Y419" s="1"/>
      <c r="Z419" s="1"/>
      <c r="AA419" s="43">
        <v>0</v>
      </c>
      <c r="AB419" s="1"/>
      <c r="AC419" s="1" t="s">
        <v>473</v>
      </c>
      <c r="AD419" s="1"/>
      <c r="AE419" s="1" t="s">
        <v>1219</v>
      </c>
      <c r="AF419" s="1" t="s">
        <v>90</v>
      </c>
      <c r="AG419" s="1" t="s">
        <v>1089</v>
      </c>
    </row>
    <row r="420" spans="1:33" ht="89.25" x14ac:dyDescent="0.25">
      <c r="A420" s="8" t="s">
        <v>20</v>
      </c>
      <c r="B420" s="1"/>
      <c r="C420" s="1" t="s">
        <v>1220</v>
      </c>
      <c r="D420" s="9" t="s">
        <v>96</v>
      </c>
      <c r="E420" s="1" t="s">
        <v>158</v>
      </c>
      <c r="F420" s="1" t="s">
        <v>103</v>
      </c>
      <c r="G420" s="1" t="s">
        <v>73</v>
      </c>
      <c r="H420" s="1">
        <v>1976000000</v>
      </c>
      <c r="I420" s="1">
        <v>1976000000</v>
      </c>
      <c r="J420" s="1" t="s">
        <v>74</v>
      </c>
      <c r="K420" s="1" t="s">
        <v>75</v>
      </c>
      <c r="L420" s="1" t="s">
        <v>1079</v>
      </c>
      <c r="M420" s="1" t="s">
        <v>1080</v>
      </c>
      <c r="N420" s="8" t="s">
        <v>1081</v>
      </c>
      <c r="O420" s="88" t="s">
        <v>1082</v>
      </c>
      <c r="P420" s="1" t="s">
        <v>1083</v>
      </c>
      <c r="Q420" s="1" t="s">
        <v>1218</v>
      </c>
      <c r="R420" s="1" t="s">
        <v>1123</v>
      </c>
      <c r="S420" s="1">
        <v>180035001</v>
      </c>
      <c r="T420" s="1" t="s">
        <v>1116</v>
      </c>
      <c r="U420" s="1" t="s">
        <v>1124</v>
      </c>
      <c r="V420" s="1"/>
      <c r="W420" s="1"/>
      <c r="X420" s="42"/>
      <c r="Y420" s="1"/>
      <c r="Z420" s="1"/>
      <c r="AA420" s="43">
        <v>0</v>
      </c>
      <c r="AB420" s="1"/>
      <c r="AC420" s="1" t="s">
        <v>473</v>
      </c>
      <c r="AD420" s="1"/>
      <c r="AE420" s="1" t="s">
        <v>1219</v>
      </c>
      <c r="AF420" s="1" t="s">
        <v>90</v>
      </c>
      <c r="AG420" s="1" t="s">
        <v>1089</v>
      </c>
    </row>
    <row r="421" spans="1:33" ht="89.25" x14ac:dyDescent="0.25">
      <c r="A421" s="8" t="s">
        <v>20</v>
      </c>
      <c r="B421" s="1">
        <v>81110000</v>
      </c>
      <c r="C421" s="1" t="s">
        <v>1221</v>
      </c>
      <c r="D421" s="9" t="s">
        <v>151</v>
      </c>
      <c r="E421" s="1" t="s">
        <v>158</v>
      </c>
      <c r="F421" s="1" t="s">
        <v>311</v>
      </c>
      <c r="G421" s="1" t="s">
        <v>73</v>
      </c>
      <c r="H421" s="1">
        <v>400000000</v>
      </c>
      <c r="I421" s="1">
        <v>400000000</v>
      </c>
      <c r="J421" s="1" t="s">
        <v>74</v>
      </c>
      <c r="K421" s="1" t="s">
        <v>75</v>
      </c>
      <c r="L421" s="1" t="s">
        <v>1079</v>
      </c>
      <c r="M421" s="1" t="s">
        <v>1080</v>
      </c>
      <c r="N421" s="8" t="s">
        <v>1081</v>
      </c>
      <c r="O421" s="88" t="s">
        <v>1082</v>
      </c>
      <c r="P421" s="1" t="s">
        <v>1149</v>
      </c>
      <c r="Q421" s="1" t="s">
        <v>1222</v>
      </c>
      <c r="R421" s="1" t="s">
        <v>1223</v>
      </c>
      <c r="S421" s="1">
        <v>180036001</v>
      </c>
      <c r="T421" s="1" t="s">
        <v>1224</v>
      </c>
      <c r="U421" s="1" t="s">
        <v>1225</v>
      </c>
      <c r="V421" s="1"/>
      <c r="W421" s="1"/>
      <c r="X421" s="42"/>
      <c r="Y421" s="1"/>
      <c r="Z421" s="1"/>
      <c r="AA421" s="43">
        <v>0</v>
      </c>
      <c r="AB421" s="1"/>
      <c r="AC421" s="1" t="s">
        <v>473</v>
      </c>
      <c r="AD421" s="1"/>
      <c r="AE421" s="1" t="s">
        <v>1219</v>
      </c>
      <c r="AF421" s="1" t="s">
        <v>90</v>
      </c>
      <c r="AG421" s="1" t="s">
        <v>1089</v>
      </c>
    </row>
    <row r="422" spans="1:33" ht="89.25" x14ac:dyDescent="0.25">
      <c r="A422" s="8" t="s">
        <v>20</v>
      </c>
      <c r="B422" s="1">
        <v>81110000</v>
      </c>
      <c r="C422" s="1" t="s">
        <v>1226</v>
      </c>
      <c r="D422" s="9" t="s">
        <v>151</v>
      </c>
      <c r="E422" s="1" t="s">
        <v>158</v>
      </c>
      <c r="F422" s="1" t="s">
        <v>311</v>
      </c>
      <c r="G422" s="1" t="s">
        <v>73</v>
      </c>
      <c r="H422" s="1">
        <v>20000000</v>
      </c>
      <c r="I422" s="1">
        <v>20000000</v>
      </c>
      <c r="J422" s="1" t="s">
        <v>74</v>
      </c>
      <c r="K422" s="1" t="s">
        <v>75</v>
      </c>
      <c r="L422" s="1" t="s">
        <v>1079</v>
      </c>
      <c r="M422" s="1" t="s">
        <v>1080</v>
      </c>
      <c r="N422" s="8" t="s">
        <v>1081</v>
      </c>
      <c r="O422" s="88" t="s">
        <v>1082</v>
      </c>
      <c r="P422" s="1" t="s">
        <v>1149</v>
      </c>
      <c r="Q422" s="1" t="s">
        <v>1227</v>
      </c>
      <c r="R422" s="1" t="s">
        <v>1223</v>
      </c>
      <c r="S422" s="1">
        <v>180036001</v>
      </c>
      <c r="T422" s="1" t="s">
        <v>1224</v>
      </c>
      <c r="U422" s="1" t="s">
        <v>1225</v>
      </c>
      <c r="V422" s="1"/>
      <c r="W422" s="1"/>
      <c r="X422" s="42"/>
      <c r="Y422" s="1"/>
      <c r="Z422" s="1"/>
      <c r="AA422" s="43">
        <v>0</v>
      </c>
      <c r="AB422" s="1"/>
      <c r="AC422" s="1" t="s">
        <v>473</v>
      </c>
      <c r="AD422" s="1"/>
      <c r="AE422" s="1" t="s">
        <v>1219</v>
      </c>
      <c r="AF422" s="1" t="s">
        <v>90</v>
      </c>
      <c r="AG422" s="1" t="s">
        <v>1089</v>
      </c>
    </row>
    <row r="423" spans="1:33" ht="89.25" x14ac:dyDescent="0.25">
      <c r="A423" s="8" t="s">
        <v>20</v>
      </c>
      <c r="B423" s="1">
        <v>81110000</v>
      </c>
      <c r="C423" s="1" t="s">
        <v>1228</v>
      </c>
      <c r="D423" s="9" t="s">
        <v>151</v>
      </c>
      <c r="E423" s="1" t="s">
        <v>158</v>
      </c>
      <c r="F423" s="1" t="s">
        <v>311</v>
      </c>
      <c r="G423" s="1" t="s">
        <v>73</v>
      </c>
      <c r="H423" s="1">
        <v>5000000</v>
      </c>
      <c r="I423" s="1">
        <v>5000000</v>
      </c>
      <c r="J423" s="1" t="s">
        <v>74</v>
      </c>
      <c r="K423" s="1" t="s">
        <v>75</v>
      </c>
      <c r="L423" s="1" t="s">
        <v>1079</v>
      </c>
      <c r="M423" s="1" t="s">
        <v>1080</v>
      </c>
      <c r="N423" s="8" t="s">
        <v>1081</v>
      </c>
      <c r="O423" s="88" t="s">
        <v>1082</v>
      </c>
      <c r="P423" s="1" t="s">
        <v>1149</v>
      </c>
      <c r="Q423" s="1" t="s">
        <v>1222</v>
      </c>
      <c r="R423" s="1" t="s">
        <v>1223</v>
      </c>
      <c r="S423" s="1">
        <v>180036001</v>
      </c>
      <c r="T423" s="1" t="s">
        <v>1224</v>
      </c>
      <c r="U423" s="1" t="s">
        <v>1225</v>
      </c>
      <c r="V423" s="1"/>
      <c r="W423" s="1"/>
      <c r="X423" s="42"/>
      <c r="Y423" s="1"/>
      <c r="Z423" s="1"/>
      <c r="AA423" s="43">
        <v>0</v>
      </c>
      <c r="AB423" s="1"/>
      <c r="AC423" s="1" t="s">
        <v>473</v>
      </c>
      <c r="AD423" s="1"/>
      <c r="AE423" s="1" t="s">
        <v>1219</v>
      </c>
      <c r="AF423" s="1" t="s">
        <v>90</v>
      </c>
      <c r="AG423" s="1" t="s">
        <v>1089</v>
      </c>
    </row>
    <row r="424" spans="1:33" ht="89.25" x14ac:dyDescent="0.25">
      <c r="A424" s="8" t="s">
        <v>20</v>
      </c>
      <c r="B424" s="1">
        <v>81110000</v>
      </c>
      <c r="C424" s="1" t="s">
        <v>1229</v>
      </c>
      <c r="D424" s="9" t="s">
        <v>151</v>
      </c>
      <c r="E424" s="1" t="s">
        <v>158</v>
      </c>
      <c r="F424" s="1" t="s">
        <v>311</v>
      </c>
      <c r="G424" s="1" t="s">
        <v>73</v>
      </c>
      <c r="H424" s="1">
        <v>70000000</v>
      </c>
      <c r="I424" s="1">
        <v>70000000</v>
      </c>
      <c r="J424" s="1" t="s">
        <v>74</v>
      </c>
      <c r="K424" s="1" t="s">
        <v>75</v>
      </c>
      <c r="L424" s="1" t="s">
        <v>1079</v>
      </c>
      <c r="M424" s="1" t="s">
        <v>1080</v>
      </c>
      <c r="N424" s="8" t="s">
        <v>1081</v>
      </c>
      <c r="O424" s="88" t="s">
        <v>1082</v>
      </c>
      <c r="P424" s="1" t="s">
        <v>1149</v>
      </c>
      <c r="Q424" s="1" t="s">
        <v>1222</v>
      </c>
      <c r="R424" s="1" t="s">
        <v>1223</v>
      </c>
      <c r="S424" s="1">
        <v>180036001</v>
      </c>
      <c r="T424" s="1" t="s">
        <v>1224</v>
      </c>
      <c r="U424" s="1" t="s">
        <v>1225</v>
      </c>
      <c r="V424" s="1"/>
      <c r="W424" s="1"/>
      <c r="X424" s="42"/>
      <c r="Y424" s="1"/>
      <c r="Z424" s="1"/>
      <c r="AA424" s="43">
        <v>0</v>
      </c>
      <c r="AB424" s="1"/>
      <c r="AC424" s="1" t="s">
        <v>473</v>
      </c>
      <c r="AD424" s="1"/>
      <c r="AE424" s="1" t="s">
        <v>1219</v>
      </c>
      <c r="AF424" s="1" t="s">
        <v>90</v>
      </c>
      <c r="AG424" s="1" t="s">
        <v>1089</v>
      </c>
    </row>
    <row r="425" spans="1:33" ht="89.25" x14ac:dyDescent="0.25">
      <c r="A425" s="8" t="s">
        <v>20</v>
      </c>
      <c r="B425" s="1">
        <v>81110000</v>
      </c>
      <c r="C425" s="1" t="s">
        <v>1230</v>
      </c>
      <c r="D425" s="9" t="s">
        <v>151</v>
      </c>
      <c r="E425" s="1" t="s">
        <v>158</v>
      </c>
      <c r="F425" s="1" t="s">
        <v>311</v>
      </c>
      <c r="G425" s="1" t="s">
        <v>73</v>
      </c>
      <c r="H425" s="1">
        <v>45000000</v>
      </c>
      <c r="I425" s="1">
        <v>45000000</v>
      </c>
      <c r="J425" s="1" t="s">
        <v>74</v>
      </c>
      <c r="K425" s="1" t="s">
        <v>75</v>
      </c>
      <c r="L425" s="1" t="s">
        <v>1079</v>
      </c>
      <c r="M425" s="1" t="s">
        <v>1080</v>
      </c>
      <c r="N425" s="8" t="s">
        <v>1081</v>
      </c>
      <c r="O425" s="88" t="s">
        <v>1082</v>
      </c>
      <c r="P425" s="1" t="s">
        <v>1149</v>
      </c>
      <c r="Q425" s="1" t="s">
        <v>1222</v>
      </c>
      <c r="R425" s="1" t="s">
        <v>1223</v>
      </c>
      <c r="S425" s="1">
        <v>180036001</v>
      </c>
      <c r="T425" s="1" t="s">
        <v>1224</v>
      </c>
      <c r="U425" s="1" t="s">
        <v>1225</v>
      </c>
      <c r="V425" s="1"/>
      <c r="W425" s="1"/>
      <c r="X425" s="42"/>
      <c r="Y425" s="1"/>
      <c r="Z425" s="1"/>
      <c r="AA425" s="43">
        <v>0</v>
      </c>
      <c r="AB425" s="1"/>
      <c r="AC425" s="1" t="s">
        <v>473</v>
      </c>
      <c r="AD425" s="1"/>
      <c r="AE425" s="1" t="s">
        <v>1219</v>
      </c>
      <c r="AF425" s="1" t="s">
        <v>90</v>
      </c>
      <c r="AG425" s="1" t="s">
        <v>1089</v>
      </c>
    </row>
    <row r="426" spans="1:33" ht="89.25" x14ac:dyDescent="0.25">
      <c r="A426" s="8" t="s">
        <v>20</v>
      </c>
      <c r="B426" s="1">
        <v>81110000</v>
      </c>
      <c r="C426" s="1" t="s">
        <v>1231</v>
      </c>
      <c r="D426" s="9" t="s">
        <v>151</v>
      </c>
      <c r="E426" s="1" t="s">
        <v>158</v>
      </c>
      <c r="F426" s="1" t="s">
        <v>311</v>
      </c>
      <c r="G426" s="1" t="s">
        <v>73</v>
      </c>
      <c r="H426" s="1">
        <v>60000000</v>
      </c>
      <c r="I426" s="1">
        <v>60000000</v>
      </c>
      <c r="J426" s="1" t="s">
        <v>74</v>
      </c>
      <c r="K426" s="1" t="s">
        <v>75</v>
      </c>
      <c r="L426" s="1" t="s">
        <v>1079</v>
      </c>
      <c r="M426" s="1" t="s">
        <v>1080</v>
      </c>
      <c r="N426" s="8" t="s">
        <v>1081</v>
      </c>
      <c r="O426" s="88" t="s">
        <v>1082</v>
      </c>
      <c r="P426" s="1" t="s">
        <v>1149</v>
      </c>
      <c r="Q426" s="1" t="s">
        <v>1222</v>
      </c>
      <c r="R426" s="1" t="s">
        <v>1223</v>
      </c>
      <c r="S426" s="1">
        <v>180036001</v>
      </c>
      <c r="T426" s="1" t="s">
        <v>1224</v>
      </c>
      <c r="U426" s="1" t="s">
        <v>1225</v>
      </c>
      <c r="V426" s="1"/>
      <c r="W426" s="1"/>
      <c r="X426" s="42"/>
      <c r="Y426" s="1"/>
      <c r="Z426" s="1"/>
      <c r="AA426" s="43">
        <v>0</v>
      </c>
      <c r="AB426" s="1"/>
      <c r="AC426" s="1" t="s">
        <v>473</v>
      </c>
      <c r="AD426" s="1"/>
      <c r="AE426" s="1" t="s">
        <v>1219</v>
      </c>
      <c r="AF426" s="1" t="s">
        <v>90</v>
      </c>
      <c r="AG426" s="1" t="s">
        <v>1089</v>
      </c>
    </row>
    <row r="427" spans="1:33" ht="89.25" x14ac:dyDescent="0.25">
      <c r="A427" s="8" t="s">
        <v>20</v>
      </c>
      <c r="B427" s="1">
        <v>81110000</v>
      </c>
      <c r="C427" s="1" t="s">
        <v>1232</v>
      </c>
      <c r="D427" s="9" t="s">
        <v>151</v>
      </c>
      <c r="E427" s="1" t="s">
        <v>158</v>
      </c>
      <c r="F427" s="1" t="s">
        <v>159</v>
      </c>
      <c r="G427" s="1" t="s">
        <v>1104</v>
      </c>
      <c r="H427" s="1">
        <v>150000000</v>
      </c>
      <c r="I427" s="1">
        <v>150000000</v>
      </c>
      <c r="J427" s="1" t="s">
        <v>74</v>
      </c>
      <c r="K427" s="1" t="s">
        <v>75</v>
      </c>
      <c r="L427" s="1" t="s">
        <v>1079</v>
      </c>
      <c r="M427" s="1" t="s">
        <v>1080</v>
      </c>
      <c r="N427" s="8" t="s">
        <v>1081</v>
      </c>
      <c r="O427" s="88" t="s">
        <v>1082</v>
      </c>
      <c r="P427" s="1" t="s">
        <v>1149</v>
      </c>
      <c r="Q427" s="1" t="s">
        <v>1222</v>
      </c>
      <c r="R427" s="1" t="s">
        <v>1223</v>
      </c>
      <c r="S427" s="1">
        <v>180036001</v>
      </c>
      <c r="T427" s="1" t="s">
        <v>1224</v>
      </c>
      <c r="U427" s="1" t="s">
        <v>1225</v>
      </c>
      <c r="V427" s="1"/>
      <c r="W427" s="1"/>
      <c r="X427" s="42"/>
      <c r="Y427" s="1"/>
      <c r="Z427" s="1"/>
      <c r="AA427" s="43">
        <v>0</v>
      </c>
      <c r="AB427" s="1"/>
      <c r="AC427" s="1" t="s">
        <v>473</v>
      </c>
      <c r="AD427" s="1"/>
      <c r="AE427" s="1" t="s">
        <v>1219</v>
      </c>
      <c r="AF427" s="1" t="s">
        <v>90</v>
      </c>
      <c r="AG427" s="1" t="s">
        <v>1089</v>
      </c>
    </row>
    <row r="428" spans="1:33" ht="89.25" x14ac:dyDescent="0.25">
      <c r="A428" s="8" t="s">
        <v>20</v>
      </c>
      <c r="B428" s="1">
        <v>81110000</v>
      </c>
      <c r="C428" s="1" t="s">
        <v>1233</v>
      </c>
      <c r="D428" s="9" t="s">
        <v>70</v>
      </c>
      <c r="E428" s="1" t="s">
        <v>412</v>
      </c>
      <c r="F428" s="1" t="s">
        <v>438</v>
      </c>
      <c r="G428" s="1" t="s">
        <v>1104</v>
      </c>
      <c r="H428" s="1">
        <v>1850000000</v>
      </c>
      <c r="I428" s="1">
        <v>1850000000</v>
      </c>
      <c r="J428" s="1" t="s">
        <v>74</v>
      </c>
      <c r="K428" s="1" t="s">
        <v>75</v>
      </c>
      <c r="L428" s="1" t="s">
        <v>1079</v>
      </c>
      <c r="M428" s="1" t="s">
        <v>1080</v>
      </c>
      <c r="N428" s="8" t="s">
        <v>1081</v>
      </c>
      <c r="O428" s="88" t="s">
        <v>1082</v>
      </c>
      <c r="P428" s="1" t="s">
        <v>1149</v>
      </c>
      <c r="Q428" s="1" t="s">
        <v>1222</v>
      </c>
      <c r="R428" s="1" t="s">
        <v>1223</v>
      </c>
      <c r="S428" s="1">
        <v>180036001</v>
      </c>
      <c r="T428" s="1" t="s">
        <v>1224</v>
      </c>
      <c r="U428" s="1" t="s">
        <v>1225</v>
      </c>
      <c r="V428" s="1"/>
      <c r="W428" s="1"/>
      <c r="X428" s="42"/>
      <c r="Y428" s="1"/>
      <c r="Z428" s="1"/>
      <c r="AA428" s="43">
        <v>0</v>
      </c>
      <c r="AB428" s="1"/>
      <c r="AC428" s="1" t="s">
        <v>473</v>
      </c>
      <c r="AD428" s="1"/>
      <c r="AE428" s="1" t="s">
        <v>1219</v>
      </c>
      <c r="AF428" s="1" t="s">
        <v>90</v>
      </c>
      <c r="AG428" s="1" t="s">
        <v>1089</v>
      </c>
    </row>
    <row r="429" spans="1:33" ht="38.25" x14ac:dyDescent="0.25">
      <c r="A429" s="8" t="s">
        <v>20</v>
      </c>
      <c r="B429" s="1">
        <v>81101510</v>
      </c>
      <c r="C429" s="1" t="s">
        <v>1234</v>
      </c>
      <c r="D429" s="9" t="s">
        <v>151</v>
      </c>
      <c r="E429" s="1" t="s">
        <v>152</v>
      </c>
      <c r="F429" s="1" t="s">
        <v>438</v>
      </c>
      <c r="G429" s="1" t="s">
        <v>1104</v>
      </c>
      <c r="H429" s="1">
        <v>736216000</v>
      </c>
      <c r="I429" s="1">
        <v>736216000</v>
      </c>
      <c r="J429" s="1" t="s">
        <v>74</v>
      </c>
      <c r="K429" s="1" t="s">
        <v>75</v>
      </c>
      <c r="L429" s="1" t="s">
        <v>1079</v>
      </c>
      <c r="M429" s="1" t="s">
        <v>1080</v>
      </c>
      <c r="N429" s="8" t="s">
        <v>1081</v>
      </c>
      <c r="O429" s="88" t="s">
        <v>1082</v>
      </c>
      <c r="P429" s="1" t="s">
        <v>1149</v>
      </c>
      <c r="Q429" s="1" t="s">
        <v>1235</v>
      </c>
      <c r="R429" s="1" t="s">
        <v>1236</v>
      </c>
      <c r="S429" s="1">
        <v>180065001</v>
      </c>
      <c r="T429" s="1" t="s">
        <v>1152</v>
      </c>
      <c r="U429" s="1" t="s">
        <v>1237</v>
      </c>
      <c r="V429" s="1"/>
      <c r="W429" s="1"/>
      <c r="X429" s="42"/>
      <c r="Y429" s="1"/>
      <c r="Z429" s="1"/>
      <c r="AA429" s="43">
        <v>0</v>
      </c>
      <c r="AB429" s="1"/>
      <c r="AC429" s="1" t="s">
        <v>473</v>
      </c>
      <c r="AD429" s="1"/>
      <c r="AE429" s="1" t="s">
        <v>1238</v>
      </c>
      <c r="AF429" s="1" t="s">
        <v>90</v>
      </c>
      <c r="AG429" s="1" t="s">
        <v>1089</v>
      </c>
    </row>
    <row r="430" spans="1:33" ht="51" x14ac:dyDescent="0.25">
      <c r="A430" s="8" t="s">
        <v>20</v>
      </c>
      <c r="B430" s="1">
        <v>81101510</v>
      </c>
      <c r="C430" s="1" t="s">
        <v>1239</v>
      </c>
      <c r="D430" s="9" t="s">
        <v>151</v>
      </c>
      <c r="E430" s="1" t="s">
        <v>152</v>
      </c>
      <c r="F430" s="1" t="s">
        <v>438</v>
      </c>
      <c r="G430" s="1" t="s">
        <v>1104</v>
      </c>
      <c r="H430" s="1">
        <v>1900000000</v>
      </c>
      <c r="I430" s="1">
        <v>1900000000</v>
      </c>
      <c r="J430" s="1" t="s">
        <v>74</v>
      </c>
      <c r="K430" s="1" t="s">
        <v>75</v>
      </c>
      <c r="L430" s="1" t="s">
        <v>1079</v>
      </c>
      <c r="M430" s="1" t="s">
        <v>1080</v>
      </c>
      <c r="N430" s="8" t="s">
        <v>1081</v>
      </c>
      <c r="O430" s="88" t="s">
        <v>1082</v>
      </c>
      <c r="P430" s="1" t="s">
        <v>1149</v>
      </c>
      <c r="Q430" s="1" t="s">
        <v>1222</v>
      </c>
      <c r="R430" s="1" t="s">
        <v>1240</v>
      </c>
      <c r="S430" s="1" t="s">
        <v>1241</v>
      </c>
      <c r="T430" s="1" t="s">
        <v>1242</v>
      </c>
      <c r="U430" s="1" t="s">
        <v>1243</v>
      </c>
      <c r="V430" s="1"/>
      <c r="W430" s="1"/>
      <c r="X430" s="42"/>
      <c r="Y430" s="1"/>
      <c r="Z430" s="1"/>
      <c r="AA430" s="43">
        <v>0</v>
      </c>
      <c r="AB430" s="1"/>
      <c r="AC430" s="1" t="s">
        <v>473</v>
      </c>
      <c r="AD430" s="1"/>
      <c r="AE430" s="1" t="s">
        <v>1238</v>
      </c>
      <c r="AF430" s="1" t="s">
        <v>90</v>
      </c>
      <c r="AG430" s="1" t="s">
        <v>1089</v>
      </c>
    </row>
    <row r="431" spans="1:33" ht="51" x14ac:dyDescent="0.25">
      <c r="A431" s="8" t="s">
        <v>20</v>
      </c>
      <c r="B431" s="1">
        <v>81101510</v>
      </c>
      <c r="C431" s="1" t="s">
        <v>1244</v>
      </c>
      <c r="D431" s="9" t="s">
        <v>151</v>
      </c>
      <c r="E431" s="1" t="s">
        <v>152</v>
      </c>
      <c r="F431" s="1" t="s">
        <v>438</v>
      </c>
      <c r="G431" s="1" t="s">
        <v>73</v>
      </c>
      <c r="H431" s="1">
        <v>1000000000</v>
      </c>
      <c r="I431" s="1">
        <v>1000000000</v>
      </c>
      <c r="J431" s="1" t="s">
        <v>74</v>
      </c>
      <c r="K431" s="1" t="s">
        <v>75</v>
      </c>
      <c r="L431" s="1" t="s">
        <v>1079</v>
      </c>
      <c r="M431" s="1" t="s">
        <v>1080</v>
      </c>
      <c r="N431" s="8" t="s">
        <v>1081</v>
      </c>
      <c r="O431" s="88" t="s">
        <v>1082</v>
      </c>
      <c r="P431" s="1" t="s">
        <v>1149</v>
      </c>
      <c r="Q431" s="1" t="s">
        <v>1245</v>
      </c>
      <c r="R431" s="1" t="s">
        <v>1246</v>
      </c>
      <c r="S431" s="1">
        <v>180038001</v>
      </c>
      <c r="T431" s="1" t="s">
        <v>1152</v>
      </c>
      <c r="U431" s="1" t="s">
        <v>1237</v>
      </c>
      <c r="V431" s="1"/>
      <c r="W431" s="1"/>
      <c r="X431" s="42"/>
      <c r="Y431" s="1"/>
      <c r="Z431" s="1"/>
      <c r="AA431" s="43">
        <v>0</v>
      </c>
      <c r="AB431" s="1"/>
      <c r="AC431" s="1" t="s">
        <v>473</v>
      </c>
      <c r="AD431" s="1"/>
      <c r="AE431" s="1" t="s">
        <v>1247</v>
      </c>
      <c r="AF431" s="1" t="s">
        <v>90</v>
      </c>
      <c r="AG431" s="1" t="s">
        <v>1089</v>
      </c>
    </row>
    <row r="432" spans="1:33" ht="38.25" x14ac:dyDescent="0.25">
      <c r="A432" s="8" t="s">
        <v>20</v>
      </c>
      <c r="B432" s="1">
        <v>77100000</v>
      </c>
      <c r="C432" s="1" t="s">
        <v>1248</v>
      </c>
      <c r="D432" s="9" t="s">
        <v>151</v>
      </c>
      <c r="E432" s="1" t="s">
        <v>152</v>
      </c>
      <c r="F432" s="1" t="s">
        <v>438</v>
      </c>
      <c r="G432" s="1" t="s">
        <v>1104</v>
      </c>
      <c r="H432" s="1">
        <v>500000000</v>
      </c>
      <c r="I432" s="1">
        <v>500000000</v>
      </c>
      <c r="J432" s="1" t="s">
        <v>74</v>
      </c>
      <c r="K432" s="1" t="s">
        <v>75</v>
      </c>
      <c r="L432" s="1" t="s">
        <v>1079</v>
      </c>
      <c r="M432" s="1" t="s">
        <v>1080</v>
      </c>
      <c r="N432" s="8" t="s">
        <v>1081</v>
      </c>
      <c r="O432" s="88" t="s">
        <v>1082</v>
      </c>
      <c r="P432" s="1" t="s">
        <v>1149</v>
      </c>
      <c r="Q432" s="1" t="s">
        <v>1245</v>
      </c>
      <c r="R432" s="1" t="s">
        <v>1246</v>
      </c>
      <c r="S432" s="1">
        <v>180038001</v>
      </c>
      <c r="T432" s="1" t="s">
        <v>1152</v>
      </c>
      <c r="U432" s="1" t="s">
        <v>1237</v>
      </c>
      <c r="V432" s="1"/>
      <c r="W432" s="1"/>
      <c r="X432" s="42"/>
      <c r="Y432" s="1"/>
      <c r="Z432" s="1"/>
      <c r="AA432" s="43">
        <v>0</v>
      </c>
      <c r="AB432" s="1"/>
      <c r="AC432" s="1" t="s">
        <v>473</v>
      </c>
      <c r="AD432" s="1"/>
      <c r="AE432" s="1" t="s">
        <v>1238</v>
      </c>
      <c r="AF432" s="1" t="s">
        <v>90</v>
      </c>
      <c r="AG432" s="1" t="s">
        <v>1089</v>
      </c>
    </row>
    <row r="433" spans="1:33" ht="38.25" x14ac:dyDescent="0.25">
      <c r="A433" s="8" t="s">
        <v>20</v>
      </c>
      <c r="B433" s="1">
        <v>81101510</v>
      </c>
      <c r="C433" s="1" t="s">
        <v>1249</v>
      </c>
      <c r="D433" s="9" t="s">
        <v>151</v>
      </c>
      <c r="E433" s="1" t="s">
        <v>152</v>
      </c>
      <c r="F433" s="1" t="s">
        <v>438</v>
      </c>
      <c r="G433" s="1" t="s">
        <v>1104</v>
      </c>
      <c r="H433" s="1">
        <v>1000000000</v>
      </c>
      <c r="I433" s="1">
        <v>1000000000</v>
      </c>
      <c r="J433" s="1" t="s">
        <v>74</v>
      </c>
      <c r="K433" s="1" t="s">
        <v>75</v>
      </c>
      <c r="L433" s="1" t="s">
        <v>1079</v>
      </c>
      <c r="M433" s="1" t="s">
        <v>1080</v>
      </c>
      <c r="N433" s="8" t="s">
        <v>1081</v>
      </c>
      <c r="O433" s="88" t="s">
        <v>1082</v>
      </c>
      <c r="P433" s="1" t="s">
        <v>1149</v>
      </c>
      <c r="Q433" s="1" t="s">
        <v>1245</v>
      </c>
      <c r="R433" s="1" t="s">
        <v>1246</v>
      </c>
      <c r="S433" s="1">
        <v>180038001</v>
      </c>
      <c r="T433" s="1" t="s">
        <v>1152</v>
      </c>
      <c r="U433" s="1" t="s">
        <v>1237</v>
      </c>
      <c r="V433" s="1"/>
      <c r="W433" s="1"/>
      <c r="X433" s="42"/>
      <c r="Y433" s="1"/>
      <c r="Z433" s="1"/>
      <c r="AA433" s="43">
        <v>0</v>
      </c>
      <c r="AB433" s="1"/>
      <c r="AC433" s="1" t="s">
        <v>473</v>
      </c>
      <c r="AD433" s="1"/>
      <c r="AE433" s="1" t="s">
        <v>1238</v>
      </c>
      <c r="AF433" s="1" t="s">
        <v>90</v>
      </c>
      <c r="AG433" s="1" t="s">
        <v>1089</v>
      </c>
    </row>
    <row r="434" spans="1:33" ht="38.25" x14ac:dyDescent="0.25">
      <c r="A434" s="8" t="s">
        <v>20</v>
      </c>
      <c r="B434" s="1">
        <v>81101510</v>
      </c>
      <c r="C434" s="1" t="s">
        <v>1250</v>
      </c>
      <c r="D434" s="9" t="s">
        <v>151</v>
      </c>
      <c r="E434" s="1" t="s">
        <v>152</v>
      </c>
      <c r="F434" s="1" t="s">
        <v>438</v>
      </c>
      <c r="G434" s="1" t="s">
        <v>1104</v>
      </c>
      <c r="H434" s="1">
        <v>500000000</v>
      </c>
      <c r="I434" s="1">
        <v>500000000</v>
      </c>
      <c r="J434" s="1" t="s">
        <v>74</v>
      </c>
      <c r="K434" s="1" t="s">
        <v>75</v>
      </c>
      <c r="L434" s="1" t="s">
        <v>1079</v>
      </c>
      <c r="M434" s="1" t="s">
        <v>1080</v>
      </c>
      <c r="N434" s="8" t="s">
        <v>1081</v>
      </c>
      <c r="O434" s="88" t="s">
        <v>1082</v>
      </c>
      <c r="P434" s="1" t="s">
        <v>1149</v>
      </c>
      <c r="Q434" s="1" t="s">
        <v>1245</v>
      </c>
      <c r="R434" s="1" t="s">
        <v>1246</v>
      </c>
      <c r="S434" s="1">
        <v>180038001</v>
      </c>
      <c r="T434" s="1" t="s">
        <v>1152</v>
      </c>
      <c r="U434" s="1" t="s">
        <v>1237</v>
      </c>
      <c r="V434" s="1"/>
      <c r="W434" s="1"/>
      <c r="X434" s="42"/>
      <c r="Y434" s="1"/>
      <c r="Z434" s="1"/>
      <c r="AA434" s="43">
        <v>0</v>
      </c>
      <c r="AB434" s="1"/>
      <c r="AC434" s="1" t="s">
        <v>473</v>
      </c>
      <c r="AD434" s="1"/>
      <c r="AE434" s="1" t="s">
        <v>1238</v>
      </c>
      <c r="AF434" s="1" t="s">
        <v>90</v>
      </c>
      <c r="AG434" s="1" t="s">
        <v>1089</v>
      </c>
    </row>
    <row r="435" spans="1:33" ht="114.75" x14ac:dyDescent="0.25">
      <c r="A435" s="8" t="s">
        <v>20</v>
      </c>
      <c r="B435" s="1">
        <v>72141002</v>
      </c>
      <c r="C435" s="1" t="s">
        <v>1251</v>
      </c>
      <c r="D435" s="9" t="s">
        <v>102</v>
      </c>
      <c r="E435" s="1" t="s">
        <v>272</v>
      </c>
      <c r="F435" s="1" t="s">
        <v>72</v>
      </c>
      <c r="G435" s="1" t="s">
        <v>1148</v>
      </c>
      <c r="H435" s="1">
        <f>1279464095.78+670876822.2-H472</f>
        <v>-111767682.01999998</v>
      </c>
      <c r="I435" s="1">
        <f>1279464095.78+670876822.2-I472</f>
        <v>-111767682.01999998</v>
      </c>
      <c r="J435" s="1" t="s">
        <v>74</v>
      </c>
      <c r="K435" s="1" t="s">
        <v>75</v>
      </c>
      <c r="L435" s="1" t="s">
        <v>1079</v>
      </c>
      <c r="M435" s="1" t="s">
        <v>1080</v>
      </c>
      <c r="N435" s="8" t="s">
        <v>1081</v>
      </c>
      <c r="O435" s="88" t="s">
        <v>1082</v>
      </c>
      <c r="P435" s="1" t="s">
        <v>1083</v>
      </c>
      <c r="Q435" s="1" t="s">
        <v>1252</v>
      </c>
      <c r="R435" s="1" t="s">
        <v>1253</v>
      </c>
      <c r="S435" s="1" t="s">
        <v>1254</v>
      </c>
      <c r="T435" s="1" t="s">
        <v>1255</v>
      </c>
      <c r="U435" s="1" t="s">
        <v>1256</v>
      </c>
      <c r="V435" s="1"/>
      <c r="W435" s="1"/>
      <c r="X435" s="42"/>
      <c r="Y435" s="1"/>
      <c r="Z435" s="1"/>
      <c r="AA435" s="43">
        <v>0</v>
      </c>
      <c r="AB435" s="1"/>
      <c r="AC435" s="1" t="s">
        <v>473</v>
      </c>
      <c r="AD435" s="1"/>
      <c r="AE435" s="1" t="s">
        <v>1257</v>
      </c>
      <c r="AF435" s="1" t="s">
        <v>434</v>
      </c>
      <c r="AG435" s="1" t="s">
        <v>1098</v>
      </c>
    </row>
    <row r="436" spans="1:33" ht="114.75" x14ac:dyDescent="0.25">
      <c r="A436" s="8" t="s">
        <v>20</v>
      </c>
      <c r="B436" s="1">
        <v>72141002</v>
      </c>
      <c r="C436" s="1" t="s">
        <v>1258</v>
      </c>
      <c r="D436" s="9" t="s">
        <v>102</v>
      </c>
      <c r="E436" s="1" t="s">
        <v>272</v>
      </c>
      <c r="F436" s="1" t="s">
        <v>438</v>
      </c>
      <c r="G436" s="1" t="s">
        <v>1104</v>
      </c>
      <c r="H436" s="1">
        <f>192890860.02-H473</f>
        <v>-36232317.979999989</v>
      </c>
      <c r="I436" s="1">
        <f>192890860.02-I473</f>
        <v>-36232317.979999989</v>
      </c>
      <c r="J436" s="1" t="s">
        <v>74</v>
      </c>
      <c r="K436" s="1" t="s">
        <v>75</v>
      </c>
      <c r="L436" s="1" t="s">
        <v>1079</v>
      </c>
      <c r="M436" s="1" t="s">
        <v>1080</v>
      </c>
      <c r="N436" s="8" t="s">
        <v>1081</v>
      </c>
      <c r="O436" s="88" t="s">
        <v>1082</v>
      </c>
      <c r="P436" s="1" t="s">
        <v>1083</v>
      </c>
      <c r="Q436" s="1" t="s">
        <v>1252</v>
      </c>
      <c r="R436" s="1" t="s">
        <v>1253</v>
      </c>
      <c r="S436" s="1" t="s">
        <v>1254</v>
      </c>
      <c r="T436" s="1" t="s">
        <v>1255</v>
      </c>
      <c r="U436" s="1" t="s">
        <v>1256</v>
      </c>
      <c r="V436" s="1"/>
      <c r="W436" s="1"/>
      <c r="X436" s="42"/>
      <c r="Y436" s="1"/>
      <c r="Z436" s="1"/>
      <c r="AA436" s="43">
        <v>0</v>
      </c>
      <c r="AB436" s="1"/>
      <c r="AC436" s="1" t="s">
        <v>473</v>
      </c>
      <c r="AD436" s="1"/>
      <c r="AE436" s="1" t="s">
        <v>1259</v>
      </c>
      <c r="AF436" s="1" t="s">
        <v>90</v>
      </c>
      <c r="AG436" s="1" t="s">
        <v>1089</v>
      </c>
    </row>
    <row r="437" spans="1:33" ht="102" x14ac:dyDescent="0.25">
      <c r="A437" s="8" t="s">
        <v>20</v>
      </c>
      <c r="B437" s="1" t="s">
        <v>1260</v>
      </c>
      <c r="C437" s="1" t="s">
        <v>1261</v>
      </c>
      <c r="D437" s="9" t="s">
        <v>96</v>
      </c>
      <c r="E437" s="1" t="s">
        <v>97</v>
      </c>
      <c r="F437" s="1" t="s">
        <v>72</v>
      </c>
      <c r="G437" s="1" t="s">
        <v>1104</v>
      </c>
      <c r="H437" s="1">
        <v>83080600000</v>
      </c>
      <c r="I437" s="1">
        <v>83080600000</v>
      </c>
      <c r="J437" s="1" t="s">
        <v>916</v>
      </c>
      <c r="K437" s="1" t="s">
        <v>917</v>
      </c>
      <c r="L437" s="1" t="s">
        <v>1079</v>
      </c>
      <c r="M437" s="1" t="s">
        <v>1080</v>
      </c>
      <c r="N437" s="8" t="s">
        <v>1081</v>
      </c>
      <c r="O437" s="88" t="s">
        <v>1082</v>
      </c>
      <c r="P437" s="1" t="s">
        <v>1262</v>
      </c>
      <c r="Q437" s="1" t="s">
        <v>1263</v>
      </c>
      <c r="R437" s="1" t="s">
        <v>1264</v>
      </c>
      <c r="S437" s="1">
        <v>183023</v>
      </c>
      <c r="T437" s="1" t="s">
        <v>1265</v>
      </c>
      <c r="U437" s="1" t="s">
        <v>1266</v>
      </c>
      <c r="V437" s="1"/>
      <c r="W437" s="1"/>
      <c r="X437" s="42"/>
      <c r="Y437" s="1"/>
      <c r="Z437" s="1"/>
      <c r="AA437" s="43">
        <v>0</v>
      </c>
      <c r="AB437" s="1"/>
      <c r="AC437" s="1" t="s">
        <v>473</v>
      </c>
      <c r="AD437" s="1"/>
      <c r="AE437" s="1" t="s">
        <v>1267</v>
      </c>
      <c r="AF437" s="1" t="s">
        <v>434</v>
      </c>
      <c r="AG437" s="1" t="s">
        <v>1098</v>
      </c>
    </row>
    <row r="438" spans="1:33" ht="63.75" x14ac:dyDescent="0.25">
      <c r="A438" s="8" t="s">
        <v>20</v>
      </c>
      <c r="B438" s="1" t="s">
        <v>1260</v>
      </c>
      <c r="C438" s="1" t="s">
        <v>1268</v>
      </c>
      <c r="D438" s="9" t="s">
        <v>96</v>
      </c>
      <c r="E438" s="1" t="s">
        <v>97</v>
      </c>
      <c r="F438" s="1" t="s">
        <v>72</v>
      </c>
      <c r="G438" s="1" t="s">
        <v>1104</v>
      </c>
      <c r="H438" s="1">
        <v>13000000000</v>
      </c>
      <c r="I438" s="1">
        <v>13000000000</v>
      </c>
      <c r="J438" s="1" t="s">
        <v>916</v>
      </c>
      <c r="K438" s="1" t="s">
        <v>75</v>
      </c>
      <c r="L438" s="1" t="s">
        <v>1079</v>
      </c>
      <c r="M438" s="1" t="s">
        <v>1080</v>
      </c>
      <c r="N438" s="8" t="s">
        <v>1081</v>
      </c>
      <c r="O438" s="88" t="s">
        <v>1082</v>
      </c>
      <c r="P438" s="1" t="s">
        <v>1262</v>
      </c>
      <c r="Q438" s="1" t="s">
        <v>1269</v>
      </c>
      <c r="R438" s="1" t="s">
        <v>1270</v>
      </c>
      <c r="S438" s="1" t="s">
        <v>1271</v>
      </c>
      <c r="T438" s="1" t="s">
        <v>1086</v>
      </c>
      <c r="U438" s="1" t="s">
        <v>1272</v>
      </c>
      <c r="V438" s="1"/>
      <c r="W438" s="1"/>
      <c r="X438" s="42"/>
      <c r="Y438" s="1"/>
      <c r="Z438" s="1"/>
      <c r="AA438" s="43">
        <v>0</v>
      </c>
      <c r="AB438" s="1"/>
      <c r="AC438" s="1" t="s">
        <v>473</v>
      </c>
      <c r="AD438" s="1"/>
      <c r="AE438" s="1" t="s">
        <v>1273</v>
      </c>
      <c r="AF438" s="1" t="s">
        <v>434</v>
      </c>
      <c r="AG438" s="1" t="s">
        <v>1098</v>
      </c>
    </row>
    <row r="439" spans="1:33" ht="51" x14ac:dyDescent="0.25">
      <c r="A439" s="8" t="s">
        <v>20</v>
      </c>
      <c r="B439" s="1" t="s">
        <v>1199</v>
      </c>
      <c r="C439" s="1" t="s">
        <v>1274</v>
      </c>
      <c r="D439" s="9" t="s">
        <v>96</v>
      </c>
      <c r="E439" s="1" t="s">
        <v>97</v>
      </c>
      <c r="F439" s="1" t="s">
        <v>72</v>
      </c>
      <c r="G439" s="1" t="s">
        <v>73</v>
      </c>
      <c r="H439" s="1">
        <v>5100000000</v>
      </c>
      <c r="I439" s="1">
        <v>5100000000</v>
      </c>
      <c r="J439" s="1" t="s">
        <v>916</v>
      </c>
      <c r="K439" s="1" t="s">
        <v>75</v>
      </c>
      <c r="L439" s="1" t="s">
        <v>1079</v>
      </c>
      <c r="M439" s="1" t="s">
        <v>1080</v>
      </c>
      <c r="N439" s="8" t="s">
        <v>1081</v>
      </c>
      <c r="O439" s="88" t="s">
        <v>1082</v>
      </c>
      <c r="P439" s="1" t="s">
        <v>1262</v>
      </c>
      <c r="Q439" s="1" t="s">
        <v>1275</v>
      </c>
      <c r="R439" s="1" t="s">
        <v>1276</v>
      </c>
      <c r="S439" s="1">
        <v>180034001</v>
      </c>
      <c r="T439" s="1" t="s">
        <v>1277</v>
      </c>
      <c r="U439" s="1" t="s">
        <v>1278</v>
      </c>
      <c r="V439" s="1"/>
      <c r="W439" s="1"/>
      <c r="X439" s="42"/>
      <c r="Y439" s="1"/>
      <c r="Z439" s="1"/>
      <c r="AA439" s="43">
        <v>0</v>
      </c>
      <c r="AB439" s="1"/>
      <c r="AC439" s="1" t="s">
        <v>473</v>
      </c>
      <c r="AD439" s="1"/>
      <c r="AE439" s="1" t="s">
        <v>1273</v>
      </c>
      <c r="AF439" s="1" t="s">
        <v>434</v>
      </c>
      <c r="AG439" s="1" t="s">
        <v>1098</v>
      </c>
    </row>
    <row r="440" spans="1:33" ht="76.5" x14ac:dyDescent="0.25">
      <c r="A440" s="8" t="s">
        <v>20</v>
      </c>
      <c r="B440" s="1">
        <v>80101601</v>
      </c>
      <c r="C440" s="1" t="s">
        <v>1279</v>
      </c>
      <c r="D440" s="9" t="s">
        <v>70</v>
      </c>
      <c r="E440" s="1" t="s">
        <v>272</v>
      </c>
      <c r="F440" s="1" t="s">
        <v>438</v>
      </c>
      <c r="G440" s="1" t="s">
        <v>1104</v>
      </c>
      <c r="H440" s="1">
        <v>2787000000</v>
      </c>
      <c r="I440" s="1">
        <v>2787000000</v>
      </c>
      <c r="J440" s="1" t="s">
        <v>74</v>
      </c>
      <c r="K440" s="1" t="s">
        <v>75</v>
      </c>
      <c r="L440" s="1" t="s">
        <v>1079</v>
      </c>
      <c r="M440" s="1" t="s">
        <v>1080</v>
      </c>
      <c r="N440" s="8" t="s">
        <v>1081</v>
      </c>
      <c r="O440" s="88" t="s">
        <v>1082</v>
      </c>
      <c r="P440" s="1" t="s">
        <v>1149</v>
      </c>
      <c r="Q440" s="1" t="s">
        <v>1280</v>
      </c>
      <c r="R440" s="1" t="s">
        <v>1281</v>
      </c>
      <c r="S440" s="1">
        <v>180061001</v>
      </c>
      <c r="T440" s="1" t="s">
        <v>1282</v>
      </c>
      <c r="U440" s="1" t="s">
        <v>1283</v>
      </c>
      <c r="V440" s="1"/>
      <c r="W440" s="1"/>
      <c r="X440" s="42"/>
      <c r="Y440" s="1"/>
      <c r="Z440" s="1"/>
      <c r="AA440" s="43">
        <v>0</v>
      </c>
      <c r="AB440" s="1"/>
      <c r="AC440" s="1" t="s">
        <v>473</v>
      </c>
      <c r="AD440" s="1"/>
      <c r="AE440" s="1" t="s">
        <v>1284</v>
      </c>
      <c r="AF440" s="1" t="s">
        <v>90</v>
      </c>
      <c r="AG440" s="1" t="s">
        <v>1089</v>
      </c>
    </row>
    <row r="441" spans="1:33" ht="63.75" x14ac:dyDescent="0.25">
      <c r="A441" s="8" t="s">
        <v>20</v>
      </c>
      <c r="B441" s="1">
        <v>84111507</v>
      </c>
      <c r="C441" s="1" t="s">
        <v>1285</v>
      </c>
      <c r="D441" s="9" t="s">
        <v>70</v>
      </c>
      <c r="E441" s="1" t="s">
        <v>272</v>
      </c>
      <c r="F441" s="1" t="s">
        <v>1286</v>
      </c>
      <c r="G441" s="1" t="s">
        <v>73</v>
      </c>
      <c r="H441" s="1">
        <v>1526611110</v>
      </c>
      <c r="I441" s="1">
        <v>1526611110</v>
      </c>
      <c r="J441" s="1" t="s">
        <v>74</v>
      </c>
      <c r="K441" s="1" t="s">
        <v>75</v>
      </c>
      <c r="L441" s="1" t="s">
        <v>1079</v>
      </c>
      <c r="M441" s="1" t="s">
        <v>1080</v>
      </c>
      <c r="N441" s="8" t="s">
        <v>1081</v>
      </c>
      <c r="O441" s="88" t="s">
        <v>1082</v>
      </c>
      <c r="P441" s="1" t="s">
        <v>1149</v>
      </c>
      <c r="Q441" s="1" t="s">
        <v>1287</v>
      </c>
      <c r="R441" s="1" t="s">
        <v>1288</v>
      </c>
      <c r="S441" s="1">
        <v>180072001</v>
      </c>
      <c r="T441" s="1" t="s">
        <v>1289</v>
      </c>
      <c r="U441" s="1" t="s">
        <v>1290</v>
      </c>
      <c r="V441" s="1"/>
      <c r="W441" s="1"/>
      <c r="X441" s="42"/>
      <c r="Y441" s="1"/>
      <c r="Z441" s="1"/>
      <c r="AA441" s="43">
        <v>0</v>
      </c>
      <c r="AB441" s="1"/>
      <c r="AC441" s="1" t="s">
        <v>473</v>
      </c>
      <c r="AD441" s="1"/>
      <c r="AE441" s="1" t="s">
        <v>1291</v>
      </c>
      <c r="AF441" s="1" t="s">
        <v>90</v>
      </c>
      <c r="AG441" s="1" t="s">
        <v>1292</v>
      </c>
    </row>
    <row r="442" spans="1:33" ht="89.25" x14ac:dyDescent="0.25">
      <c r="A442" s="8" t="s">
        <v>20</v>
      </c>
      <c r="B442" s="1">
        <v>90121502</v>
      </c>
      <c r="C442" s="1" t="s">
        <v>1293</v>
      </c>
      <c r="D442" s="9" t="s">
        <v>96</v>
      </c>
      <c r="E442" s="1" t="s">
        <v>158</v>
      </c>
      <c r="F442" s="1" t="s">
        <v>103</v>
      </c>
      <c r="G442" s="1" t="s">
        <v>73</v>
      </c>
      <c r="H442" s="1">
        <v>120000000</v>
      </c>
      <c r="I442" s="1">
        <v>120000000</v>
      </c>
      <c r="J442" s="1" t="s">
        <v>74</v>
      </c>
      <c r="K442" s="1" t="s">
        <v>75</v>
      </c>
      <c r="L442" s="1" t="s">
        <v>1079</v>
      </c>
      <c r="M442" s="1" t="s">
        <v>1080</v>
      </c>
      <c r="N442" s="8" t="s">
        <v>1081</v>
      </c>
      <c r="O442" s="88" t="s">
        <v>1082</v>
      </c>
      <c r="P442" s="1" t="s">
        <v>1294</v>
      </c>
      <c r="Q442" s="1" t="s">
        <v>1294</v>
      </c>
      <c r="R442" s="1" t="s">
        <v>1294</v>
      </c>
      <c r="S442" s="1" t="s">
        <v>1294</v>
      </c>
      <c r="T442" s="1" t="s">
        <v>1294</v>
      </c>
      <c r="U442" s="1" t="s">
        <v>1294</v>
      </c>
      <c r="V442" s="1"/>
      <c r="W442" s="1"/>
      <c r="X442" s="42"/>
      <c r="Y442" s="1"/>
      <c r="Z442" s="1"/>
      <c r="AA442" s="43">
        <v>0</v>
      </c>
      <c r="AB442" s="1"/>
      <c r="AC442" s="1" t="s">
        <v>473</v>
      </c>
      <c r="AD442" s="1"/>
      <c r="AE442" s="1" t="s">
        <v>1219</v>
      </c>
      <c r="AF442" s="1" t="s">
        <v>90</v>
      </c>
      <c r="AG442" s="1" t="s">
        <v>1292</v>
      </c>
    </row>
    <row r="443" spans="1:33" ht="127.5" x14ac:dyDescent="0.25">
      <c r="A443" s="8" t="s">
        <v>20</v>
      </c>
      <c r="B443" s="1">
        <v>44101700</v>
      </c>
      <c r="C443" s="1" t="s">
        <v>1295</v>
      </c>
      <c r="D443" s="9" t="s">
        <v>96</v>
      </c>
      <c r="E443" s="1" t="s">
        <v>158</v>
      </c>
      <c r="F443" s="1" t="s">
        <v>311</v>
      </c>
      <c r="G443" s="1" t="s">
        <v>73</v>
      </c>
      <c r="H443" s="1">
        <v>3000000</v>
      </c>
      <c r="I443" s="1">
        <v>3000000</v>
      </c>
      <c r="J443" s="1" t="s">
        <v>74</v>
      </c>
      <c r="K443" s="1" t="s">
        <v>75</v>
      </c>
      <c r="L443" s="1" t="s">
        <v>1079</v>
      </c>
      <c r="M443" s="1" t="s">
        <v>1080</v>
      </c>
      <c r="N443" s="8" t="s">
        <v>1081</v>
      </c>
      <c r="O443" s="88" t="s">
        <v>1082</v>
      </c>
      <c r="P443" s="1" t="s">
        <v>1294</v>
      </c>
      <c r="Q443" s="1" t="s">
        <v>1294</v>
      </c>
      <c r="R443" s="1" t="s">
        <v>1294</v>
      </c>
      <c r="S443" s="1" t="s">
        <v>1294</v>
      </c>
      <c r="T443" s="1" t="s">
        <v>1294</v>
      </c>
      <c r="U443" s="1" t="s">
        <v>1294</v>
      </c>
      <c r="V443" s="1"/>
      <c r="W443" s="1"/>
      <c r="X443" s="42"/>
      <c r="Y443" s="1"/>
      <c r="Z443" s="1"/>
      <c r="AA443" s="43">
        <v>0</v>
      </c>
      <c r="AB443" s="1"/>
      <c r="AC443" s="1" t="s">
        <v>473</v>
      </c>
      <c r="AD443" s="1"/>
      <c r="AE443" s="1" t="s">
        <v>1219</v>
      </c>
      <c r="AF443" s="1" t="s">
        <v>90</v>
      </c>
      <c r="AG443" s="1" t="s">
        <v>1292</v>
      </c>
    </row>
    <row r="444" spans="1:33" ht="76.5" x14ac:dyDescent="0.25">
      <c r="A444" s="8" t="s">
        <v>20</v>
      </c>
      <c r="B444" s="1">
        <v>55101504</v>
      </c>
      <c r="C444" s="1" t="s">
        <v>1296</v>
      </c>
      <c r="D444" s="9" t="s">
        <v>96</v>
      </c>
      <c r="E444" s="1" t="s">
        <v>158</v>
      </c>
      <c r="F444" s="1" t="s">
        <v>521</v>
      </c>
      <c r="G444" s="1" t="s">
        <v>73</v>
      </c>
      <c r="H444" s="1">
        <v>2000000</v>
      </c>
      <c r="I444" s="1">
        <v>2000000</v>
      </c>
      <c r="J444" s="1" t="s">
        <v>74</v>
      </c>
      <c r="K444" s="1" t="s">
        <v>75</v>
      </c>
      <c r="L444" s="1" t="s">
        <v>1079</v>
      </c>
      <c r="M444" s="1" t="s">
        <v>1080</v>
      </c>
      <c r="N444" s="8" t="s">
        <v>1081</v>
      </c>
      <c r="O444" s="88" t="s">
        <v>1082</v>
      </c>
      <c r="P444" s="1" t="s">
        <v>1294</v>
      </c>
      <c r="Q444" s="1" t="s">
        <v>1294</v>
      </c>
      <c r="R444" s="1" t="s">
        <v>1294</v>
      </c>
      <c r="S444" s="1" t="s">
        <v>1294</v>
      </c>
      <c r="T444" s="1" t="s">
        <v>1294</v>
      </c>
      <c r="U444" s="1" t="s">
        <v>1294</v>
      </c>
      <c r="V444" s="1"/>
      <c r="W444" s="1"/>
      <c r="X444" s="42"/>
      <c r="Y444" s="1"/>
      <c r="Z444" s="1"/>
      <c r="AA444" s="43">
        <v>0</v>
      </c>
      <c r="AB444" s="1"/>
      <c r="AC444" s="1" t="s">
        <v>473</v>
      </c>
      <c r="AD444" s="1"/>
      <c r="AE444" s="1" t="s">
        <v>1219</v>
      </c>
      <c r="AF444" s="1" t="s">
        <v>90</v>
      </c>
      <c r="AG444" s="1" t="s">
        <v>1292</v>
      </c>
    </row>
    <row r="445" spans="1:33" ht="76.5" x14ac:dyDescent="0.25">
      <c r="A445" s="8" t="s">
        <v>20</v>
      </c>
      <c r="B445" s="1">
        <v>14111700</v>
      </c>
      <c r="C445" s="1" t="s">
        <v>1297</v>
      </c>
      <c r="D445" s="9" t="s">
        <v>96</v>
      </c>
      <c r="E445" s="1" t="s">
        <v>158</v>
      </c>
      <c r="F445" s="1" t="s">
        <v>311</v>
      </c>
      <c r="G445" s="1" t="s">
        <v>73</v>
      </c>
      <c r="H445" s="1">
        <v>80000000</v>
      </c>
      <c r="I445" s="1">
        <v>80000000</v>
      </c>
      <c r="J445" s="1" t="s">
        <v>74</v>
      </c>
      <c r="K445" s="1" t="s">
        <v>75</v>
      </c>
      <c r="L445" s="1" t="s">
        <v>1079</v>
      </c>
      <c r="M445" s="1" t="s">
        <v>1080</v>
      </c>
      <c r="N445" s="8" t="s">
        <v>1081</v>
      </c>
      <c r="O445" s="88" t="s">
        <v>1082</v>
      </c>
      <c r="P445" s="1" t="s">
        <v>1294</v>
      </c>
      <c r="Q445" s="1" t="s">
        <v>1294</v>
      </c>
      <c r="R445" s="1" t="s">
        <v>1294</v>
      </c>
      <c r="S445" s="1" t="s">
        <v>1294</v>
      </c>
      <c r="T445" s="1" t="s">
        <v>1294</v>
      </c>
      <c r="U445" s="1" t="s">
        <v>1294</v>
      </c>
      <c r="V445" s="1"/>
      <c r="W445" s="1"/>
      <c r="X445" s="42"/>
      <c r="Y445" s="1"/>
      <c r="Z445" s="1"/>
      <c r="AA445" s="43">
        <v>0</v>
      </c>
      <c r="AB445" s="1"/>
      <c r="AC445" s="1" t="s">
        <v>473</v>
      </c>
      <c r="AD445" s="1"/>
      <c r="AE445" s="1" t="s">
        <v>1219</v>
      </c>
      <c r="AF445" s="1" t="s">
        <v>90</v>
      </c>
      <c r="AG445" s="1" t="s">
        <v>1292</v>
      </c>
    </row>
    <row r="446" spans="1:33" ht="51" x14ac:dyDescent="0.25">
      <c r="A446" s="8" t="s">
        <v>20</v>
      </c>
      <c r="B446" s="1">
        <v>81101510</v>
      </c>
      <c r="C446" s="1" t="s">
        <v>1298</v>
      </c>
      <c r="D446" s="9" t="s">
        <v>96</v>
      </c>
      <c r="E446" s="1" t="s">
        <v>412</v>
      </c>
      <c r="F446" s="1" t="s">
        <v>438</v>
      </c>
      <c r="G446" s="1" t="s">
        <v>1104</v>
      </c>
      <c r="H446" s="1">
        <v>717762760</v>
      </c>
      <c r="I446" s="1">
        <v>717762760</v>
      </c>
      <c r="J446" s="1" t="s">
        <v>74</v>
      </c>
      <c r="K446" s="1" t="s">
        <v>75</v>
      </c>
      <c r="L446" s="1" t="s">
        <v>1079</v>
      </c>
      <c r="M446" s="1" t="s">
        <v>1080</v>
      </c>
      <c r="N446" s="8" t="s">
        <v>1081</v>
      </c>
      <c r="O446" s="88" t="s">
        <v>1082</v>
      </c>
      <c r="P446" s="1" t="s">
        <v>1163</v>
      </c>
      <c r="Q446" s="1" t="s">
        <v>1171</v>
      </c>
      <c r="R446" s="1" t="s">
        <v>1172</v>
      </c>
      <c r="S446" s="1">
        <v>180114001</v>
      </c>
      <c r="T446" s="1" t="s">
        <v>1166</v>
      </c>
      <c r="U446" s="1" t="s">
        <v>1173</v>
      </c>
      <c r="V446" s="88">
        <v>6296</v>
      </c>
      <c r="W446" s="1" t="s">
        <v>1299</v>
      </c>
      <c r="X446" s="42">
        <v>42755.380555555559</v>
      </c>
      <c r="Y446" s="1"/>
      <c r="Z446" s="1"/>
      <c r="AA446" s="44">
        <v>0.33</v>
      </c>
      <c r="AB446" s="1"/>
      <c r="AC446" s="1" t="s">
        <v>81</v>
      </c>
      <c r="AD446" s="1"/>
      <c r="AE446" s="1" t="s">
        <v>1300</v>
      </c>
      <c r="AF446" s="1" t="s">
        <v>434</v>
      </c>
      <c r="AG446" s="1" t="s">
        <v>1098</v>
      </c>
    </row>
    <row r="447" spans="1:33" ht="51" x14ac:dyDescent="0.25">
      <c r="A447" s="8" t="s">
        <v>20</v>
      </c>
      <c r="B447" s="1">
        <v>81101510</v>
      </c>
      <c r="C447" s="1" t="s">
        <v>1301</v>
      </c>
      <c r="D447" s="9" t="s">
        <v>96</v>
      </c>
      <c r="E447" s="1" t="s">
        <v>437</v>
      </c>
      <c r="F447" s="1" t="s">
        <v>438</v>
      </c>
      <c r="G447" s="1" t="s">
        <v>1104</v>
      </c>
      <c r="H447" s="1">
        <v>97658540</v>
      </c>
      <c r="I447" s="1">
        <v>97658540</v>
      </c>
      <c r="J447" s="1" t="s">
        <v>74</v>
      </c>
      <c r="K447" s="1" t="s">
        <v>75</v>
      </c>
      <c r="L447" s="1" t="s">
        <v>1079</v>
      </c>
      <c r="M447" s="1" t="s">
        <v>1080</v>
      </c>
      <c r="N447" s="8" t="s">
        <v>1081</v>
      </c>
      <c r="O447" s="88" t="s">
        <v>1082</v>
      </c>
      <c r="P447" s="1" t="s">
        <v>1163</v>
      </c>
      <c r="Q447" s="1" t="s">
        <v>1171</v>
      </c>
      <c r="R447" s="1" t="s">
        <v>1172</v>
      </c>
      <c r="S447" s="1">
        <v>180114001</v>
      </c>
      <c r="T447" s="1" t="s">
        <v>1166</v>
      </c>
      <c r="U447" s="1" t="s">
        <v>1173</v>
      </c>
      <c r="V447" s="1">
        <v>6323</v>
      </c>
      <c r="W447" s="1" t="s">
        <v>1302</v>
      </c>
      <c r="X447" s="42"/>
      <c r="Y447" s="1"/>
      <c r="Z447" s="1"/>
      <c r="AA447" s="44">
        <v>0</v>
      </c>
      <c r="AB447" s="1"/>
      <c r="AC447" s="1" t="s">
        <v>473</v>
      </c>
      <c r="AD447" s="1"/>
      <c r="AE447" s="1" t="s">
        <v>1303</v>
      </c>
      <c r="AF447" s="1" t="s">
        <v>90</v>
      </c>
      <c r="AG447" s="1" t="s">
        <v>1292</v>
      </c>
    </row>
    <row r="448" spans="1:33" ht="89.25" x14ac:dyDescent="0.25">
      <c r="A448" s="8" t="s">
        <v>20</v>
      </c>
      <c r="B448" s="1">
        <v>72141003</v>
      </c>
      <c r="C448" s="1" t="s">
        <v>1304</v>
      </c>
      <c r="D448" s="9" t="s">
        <v>96</v>
      </c>
      <c r="E448" s="1" t="s">
        <v>1305</v>
      </c>
      <c r="F448" s="1" t="s">
        <v>72</v>
      </c>
      <c r="G448" s="1" t="s">
        <v>73</v>
      </c>
      <c r="H448" s="1">
        <v>1620000000</v>
      </c>
      <c r="I448" s="1">
        <v>1620000000</v>
      </c>
      <c r="J448" s="1" t="s">
        <v>74</v>
      </c>
      <c r="K448" s="1" t="s">
        <v>75</v>
      </c>
      <c r="L448" s="1" t="s">
        <v>1079</v>
      </c>
      <c r="M448" s="1" t="s">
        <v>1080</v>
      </c>
      <c r="N448" s="8" t="s">
        <v>1081</v>
      </c>
      <c r="O448" s="88" t="s">
        <v>1082</v>
      </c>
      <c r="P448" s="1" t="s">
        <v>1083</v>
      </c>
      <c r="Q448" s="1" t="s">
        <v>1122</v>
      </c>
      <c r="R448" s="1" t="s">
        <v>1123</v>
      </c>
      <c r="S448" s="1">
        <v>180035001</v>
      </c>
      <c r="T448" s="1" t="s">
        <v>1116</v>
      </c>
      <c r="U448" s="1" t="s">
        <v>1124</v>
      </c>
      <c r="V448" s="88">
        <v>6298</v>
      </c>
      <c r="W448" s="1" t="s">
        <v>1306</v>
      </c>
      <c r="X448" s="42">
        <v>42751.5</v>
      </c>
      <c r="Y448" s="1"/>
      <c r="Z448" s="1"/>
      <c r="AA448" s="44">
        <v>0.33</v>
      </c>
      <c r="AB448" s="1"/>
      <c r="AC448" s="1" t="s">
        <v>81</v>
      </c>
      <c r="AD448" s="1"/>
      <c r="AE448" s="1" t="s">
        <v>1307</v>
      </c>
      <c r="AF448" s="1" t="s">
        <v>434</v>
      </c>
      <c r="AG448" s="1" t="s">
        <v>1089</v>
      </c>
    </row>
    <row r="449" spans="1:33" ht="89.25" x14ac:dyDescent="0.25">
      <c r="A449" s="8" t="s">
        <v>20</v>
      </c>
      <c r="B449" s="1">
        <v>81101510</v>
      </c>
      <c r="C449" s="1" t="s">
        <v>1308</v>
      </c>
      <c r="D449" s="9" t="s">
        <v>96</v>
      </c>
      <c r="E449" s="1" t="s">
        <v>1309</v>
      </c>
      <c r="F449" s="1" t="s">
        <v>438</v>
      </c>
      <c r="G449" s="1" t="s">
        <v>73</v>
      </c>
      <c r="H449" s="1">
        <v>180000000</v>
      </c>
      <c r="I449" s="1">
        <v>180000000</v>
      </c>
      <c r="J449" s="1" t="s">
        <v>74</v>
      </c>
      <c r="K449" s="1" t="s">
        <v>75</v>
      </c>
      <c r="L449" s="1" t="s">
        <v>1079</v>
      </c>
      <c r="M449" s="1" t="s">
        <v>1080</v>
      </c>
      <c r="N449" s="8" t="s">
        <v>1081</v>
      </c>
      <c r="O449" s="88" t="s">
        <v>1082</v>
      </c>
      <c r="P449" s="1" t="s">
        <v>1083</v>
      </c>
      <c r="Q449" s="1" t="s">
        <v>1122</v>
      </c>
      <c r="R449" s="1" t="s">
        <v>1123</v>
      </c>
      <c r="S449" s="1">
        <v>180035001</v>
      </c>
      <c r="T449" s="1" t="s">
        <v>1116</v>
      </c>
      <c r="U449" s="1" t="s">
        <v>1132</v>
      </c>
      <c r="V449" s="1"/>
      <c r="W449" s="1" t="s">
        <v>1310</v>
      </c>
      <c r="X449" s="42"/>
      <c r="Y449" s="1"/>
      <c r="Z449" s="1"/>
      <c r="AA449" s="44">
        <v>0</v>
      </c>
      <c r="AB449" s="1"/>
      <c r="AC449" s="1" t="s">
        <v>473</v>
      </c>
      <c r="AD449" s="1"/>
      <c r="AE449" s="1" t="s">
        <v>1311</v>
      </c>
      <c r="AF449" s="1" t="s">
        <v>90</v>
      </c>
      <c r="AG449" s="1" t="s">
        <v>1089</v>
      </c>
    </row>
    <row r="450" spans="1:33" ht="89.25" x14ac:dyDescent="0.25">
      <c r="A450" s="8" t="s">
        <v>20</v>
      </c>
      <c r="B450" s="1">
        <v>72141003</v>
      </c>
      <c r="C450" s="1" t="s">
        <v>1312</v>
      </c>
      <c r="D450" s="9" t="s">
        <v>96</v>
      </c>
      <c r="E450" s="1" t="s">
        <v>804</v>
      </c>
      <c r="F450" s="1" t="s">
        <v>72</v>
      </c>
      <c r="G450" s="1" t="s">
        <v>73</v>
      </c>
      <c r="H450" s="1">
        <v>1080000000</v>
      </c>
      <c r="I450" s="1">
        <v>1080000000</v>
      </c>
      <c r="J450" s="1" t="s">
        <v>74</v>
      </c>
      <c r="K450" s="1" t="s">
        <v>75</v>
      </c>
      <c r="L450" s="1" t="s">
        <v>1079</v>
      </c>
      <c r="M450" s="1" t="s">
        <v>1080</v>
      </c>
      <c r="N450" s="8" t="s">
        <v>1081</v>
      </c>
      <c r="O450" s="88" t="s">
        <v>1082</v>
      </c>
      <c r="P450" s="1" t="s">
        <v>1083</v>
      </c>
      <c r="Q450" s="1" t="s">
        <v>1122</v>
      </c>
      <c r="R450" s="1" t="s">
        <v>1123</v>
      </c>
      <c r="S450" s="1">
        <v>180035001</v>
      </c>
      <c r="T450" s="1" t="s">
        <v>1116</v>
      </c>
      <c r="U450" s="1" t="s">
        <v>1124</v>
      </c>
      <c r="V450" s="88">
        <v>6298</v>
      </c>
      <c r="W450" s="1" t="s">
        <v>1313</v>
      </c>
      <c r="X450" s="42">
        <v>42751.5</v>
      </c>
      <c r="Y450" s="1"/>
      <c r="Z450" s="1"/>
      <c r="AA450" s="44">
        <v>0.33</v>
      </c>
      <c r="AB450" s="1"/>
      <c r="AC450" s="1" t="s">
        <v>81</v>
      </c>
      <c r="AD450" s="1"/>
      <c r="AE450" s="1" t="s">
        <v>1314</v>
      </c>
      <c r="AF450" s="1" t="s">
        <v>434</v>
      </c>
      <c r="AG450" s="1" t="s">
        <v>1089</v>
      </c>
    </row>
    <row r="451" spans="1:33" ht="89.25" x14ac:dyDescent="0.25">
      <c r="A451" s="8" t="s">
        <v>20</v>
      </c>
      <c r="B451" s="1">
        <v>81101510</v>
      </c>
      <c r="C451" s="1" t="s">
        <v>1315</v>
      </c>
      <c r="D451" s="9" t="s">
        <v>96</v>
      </c>
      <c r="E451" s="1" t="s">
        <v>1316</v>
      </c>
      <c r="F451" s="1" t="s">
        <v>438</v>
      </c>
      <c r="G451" s="1" t="s">
        <v>73</v>
      </c>
      <c r="H451" s="1">
        <v>120000000</v>
      </c>
      <c r="I451" s="1">
        <v>120000000</v>
      </c>
      <c r="J451" s="1" t="s">
        <v>74</v>
      </c>
      <c r="K451" s="1" t="s">
        <v>75</v>
      </c>
      <c r="L451" s="1" t="s">
        <v>1079</v>
      </c>
      <c r="M451" s="1" t="s">
        <v>1080</v>
      </c>
      <c r="N451" s="8" t="s">
        <v>1081</v>
      </c>
      <c r="O451" s="88" t="s">
        <v>1082</v>
      </c>
      <c r="P451" s="1" t="s">
        <v>1083</v>
      </c>
      <c r="Q451" s="1" t="s">
        <v>1122</v>
      </c>
      <c r="R451" s="1" t="s">
        <v>1123</v>
      </c>
      <c r="S451" s="1">
        <v>180035001</v>
      </c>
      <c r="T451" s="1" t="s">
        <v>1116</v>
      </c>
      <c r="U451" s="1" t="s">
        <v>1136</v>
      </c>
      <c r="V451" s="1"/>
      <c r="W451" s="1" t="s">
        <v>1317</v>
      </c>
      <c r="X451" s="42"/>
      <c r="Y451" s="1"/>
      <c r="Z451" s="1"/>
      <c r="AA451" s="44">
        <v>0</v>
      </c>
      <c r="AB451" s="1"/>
      <c r="AC451" s="1" t="s">
        <v>473</v>
      </c>
      <c r="AD451" s="1"/>
      <c r="AE451" s="1" t="s">
        <v>1318</v>
      </c>
      <c r="AF451" s="1" t="s">
        <v>90</v>
      </c>
      <c r="AG451" s="1" t="s">
        <v>1089</v>
      </c>
    </row>
    <row r="452" spans="1:33" ht="89.25" x14ac:dyDescent="0.25">
      <c r="A452" s="8" t="s">
        <v>20</v>
      </c>
      <c r="B452" s="1">
        <v>72141003</v>
      </c>
      <c r="C452" s="1" t="s">
        <v>1319</v>
      </c>
      <c r="D452" s="9" t="s">
        <v>96</v>
      </c>
      <c r="E452" s="1" t="s">
        <v>1305</v>
      </c>
      <c r="F452" s="1" t="s">
        <v>72</v>
      </c>
      <c r="G452" s="1" t="s">
        <v>73</v>
      </c>
      <c r="H452" s="1">
        <v>2160000000</v>
      </c>
      <c r="I452" s="1">
        <v>2160000000</v>
      </c>
      <c r="J452" s="1" t="s">
        <v>74</v>
      </c>
      <c r="K452" s="1" t="s">
        <v>75</v>
      </c>
      <c r="L452" s="1" t="s">
        <v>1079</v>
      </c>
      <c r="M452" s="1" t="s">
        <v>1080</v>
      </c>
      <c r="N452" s="8" t="s">
        <v>1081</v>
      </c>
      <c r="O452" s="88" t="s">
        <v>1082</v>
      </c>
      <c r="P452" s="1" t="s">
        <v>1083</v>
      </c>
      <c r="Q452" s="1" t="s">
        <v>1122</v>
      </c>
      <c r="R452" s="1" t="s">
        <v>1123</v>
      </c>
      <c r="S452" s="1">
        <v>180035001</v>
      </c>
      <c r="T452" s="1" t="s">
        <v>1116</v>
      </c>
      <c r="U452" s="1" t="s">
        <v>1124</v>
      </c>
      <c r="V452" s="88">
        <v>6298</v>
      </c>
      <c r="W452" s="1" t="s">
        <v>1320</v>
      </c>
      <c r="X452" s="42">
        <v>42751.5</v>
      </c>
      <c r="Y452" s="1"/>
      <c r="Z452" s="1"/>
      <c r="AA452" s="44">
        <v>0.33</v>
      </c>
      <c r="AB452" s="1"/>
      <c r="AC452" s="1" t="s">
        <v>81</v>
      </c>
      <c r="AD452" s="1"/>
      <c r="AE452" s="1" t="s">
        <v>1321</v>
      </c>
      <c r="AF452" s="1" t="s">
        <v>434</v>
      </c>
      <c r="AG452" s="1" t="s">
        <v>1089</v>
      </c>
    </row>
    <row r="453" spans="1:33" ht="89.25" x14ac:dyDescent="0.25">
      <c r="A453" s="8" t="s">
        <v>20</v>
      </c>
      <c r="B453" s="1">
        <v>81101510</v>
      </c>
      <c r="C453" s="1" t="s">
        <v>1322</v>
      </c>
      <c r="D453" s="9" t="s">
        <v>96</v>
      </c>
      <c r="E453" s="1" t="s">
        <v>1309</v>
      </c>
      <c r="F453" s="1" t="s">
        <v>438</v>
      </c>
      <c r="G453" s="1" t="s">
        <v>73</v>
      </c>
      <c r="H453" s="1">
        <v>240000000</v>
      </c>
      <c r="I453" s="1">
        <v>240000000</v>
      </c>
      <c r="J453" s="1" t="s">
        <v>74</v>
      </c>
      <c r="K453" s="1" t="s">
        <v>75</v>
      </c>
      <c r="L453" s="1" t="s">
        <v>1079</v>
      </c>
      <c r="M453" s="1" t="s">
        <v>1080</v>
      </c>
      <c r="N453" s="8" t="s">
        <v>1081</v>
      </c>
      <c r="O453" s="88" t="s">
        <v>1082</v>
      </c>
      <c r="P453" s="1" t="s">
        <v>1083</v>
      </c>
      <c r="Q453" s="1" t="s">
        <v>1122</v>
      </c>
      <c r="R453" s="1" t="s">
        <v>1123</v>
      </c>
      <c r="S453" s="1">
        <v>180035001</v>
      </c>
      <c r="T453" s="1" t="s">
        <v>1116</v>
      </c>
      <c r="U453" s="1" t="s">
        <v>1132</v>
      </c>
      <c r="V453" s="1"/>
      <c r="W453" s="1" t="s">
        <v>1323</v>
      </c>
      <c r="X453" s="42"/>
      <c r="Y453" s="1"/>
      <c r="Z453" s="1"/>
      <c r="AA453" s="44">
        <v>0</v>
      </c>
      <c r="AB453" s="1"/>
      <c r="AC453" s="1" t="s">
        <v>473</v>
      </c>
      <c r="AD453" s="1"/>
      <c r="AE453" s="1" t="s">
        <v>1324</v>
      </c>
      <c r="AF453" s="1" t="s">
        <v>90</v>
      </c>
      <c r="AG453" s="1" t="s">
        <v>1089</v>
      </c>
    </row>
    <row r="454" spans="1:33" ht="89.25" x14ac:dyDescent="0.25">
      <c r="A454" s="8" t="s">
        <v>20</v>
      </c>
      <c r="B454" s="1">
        <v>72141003</v>
      </c>
      <c r="C454" s="1" t="s">
        <v>1325</v>
      </c>
      <c r="D454" s="9" t="s">
        <v>96</v>
      </c>
      <c r="E454" s="1" t="s">
        <v>1316</v>
      </c>
      <c r="F454" s="1" t="s">
        <v>72</v>
      </c>
      <c r="G454" s="1" t="s">
        <v>73</v>
      </c>
      <c r="H454" s="1">
        <v>1620000000</v>
      </c>
      <c r="I454" s="1">
        <v>1620000000</v>
      </c>
      <c r="J454" s="1" t="s">
        <v>74</v>
      </c>
      <c r="K454" s="1" t="s">
        <v>75</v>
      </c>
      <c r="L454" s="1" t="s">
        <v>1079</v>
      </c>
      <c r="M454" s="1" t="s">
        <v>1080</v>
      </c>
      <c r="N454" s="8" t="s">
        <v>1081</v>
      </c>
      <c r="O454" s="88" t="s">
        <v>1082</v>
      </c>
      <c r="P454" s="1" t="s">
        <v>1083</v>
      </c>
      <c r="Q454" s="1" t="s">
        <v>1122</v>
      </c>
      <c r="R454" s="1" t="s">
        <v>1123</v>
      </c>
      <c r="S454" s="1">
        <v>180035001</v>
      </c>
      <c r="T454" s="1" t="s">
        <v>1116</v>
      </c>
      <c r="U454" s="1" t="s">
        <v>1124</v>
      </c>
      <c r="V454" s="88">
        <v>6298</v>
      </c>
      <c r="W454" s="1" t="s">
        <v>1326</v>
      </c>
      <c r="X454" s="42">
        <v>42751.5</v>
      </c>
      <c r="Y454" s="1"/>
      <c r="Z454" s="1"/>
      <c r="AA454" s="44">
        <v>0.33</v>
      </c>
      <c r="AB454" s="1"/>
      <c r="AC454" s="1" t="s">
        <v>81</v>
      </c>
      <c r="AD454" s="1"/>
      <c r="AE454" s="1" t="s">
        <v>1321</v>
      </c>
      <c r="AF454" s="1" t="s">
        <v>434</v>
      </c>
      <c r="AG454" s="1" t="s">
        <v>1089</v>
      </c>
    </row>
    <row r="455" spans="1:33" ht="89.25" x14ac:dyDescent="0.25">
      <c r="A455" s="8" t="s">
        <v>20</v>
      </c>
      <c r="B455" s="1">
        <v>81101510</v>
      </c>
      <c r="C455" s="1" t="s">
        <v>1327</v>
      </c>
      <c r="D455" s="9" t="s">
        <v>96</v>
      </c>
      <c r="E455" s="1" t="s">
        <v>381</v>
      </c>
      <c r="F455" s="1" t="s">
        <v>438</v>
      </c>
      <c r="G455" s="1" t="s">
        <v>73</v>
      </c>
      <c r="H455" s="1">
        <v>180000000</v>
      </c>
      <c r="I455" s="1">
        <v>180000000</v>
      </c>
      <c r="J455" s="1" t="s">
        <v>74</v>
      </c>
      <c r="K455" s="1" t="s">
        <v>75</v>
      </c>
      <c r="L455" s="1" t="s">
        <v>1079</v>
      </c>
      <c r="M455" s="1" t="s">
        <v>1080</v>
      </c>
      <c r="N455" s="8" t="s">
        <v>1081</v>
      </c>
      <c r="O455" s="88" t="s">
        <v>1082</v>
      </c>
      <c r="P455" s="1" t="s">
        <v>1083</v>
      </c>
      <c r="Q455" s="1" t="s">
        <v>1122</v>
      </c>
      <c r="R455" s="1" t="s">
        <v>1123</v>
      </c>
      <c r="S455" s="1">
        <v>180035001</v>
      </c>
      <c r="T455" s="1" t="s">
        <v>1116</v>
      </c>
      <c r="U455" s="1" t="s">
        <v>1136</v>
      </c>
      <c r="V455" s="1"/>
      <c r="W455" s="1" t="s">
        <v>1328</v>
      </c>
      <c r="X455" s="42"/>
      <c r="Y455" s="1"/>
      <c r="Z455" s="1"/>
      <c r="AA455" s="44">
        <v>0</v>
      </c>
      <c r="AB455" s="1"/>
      <c r="AC455" s="1" t="s">
        <v>473</v>
      </c>
      <c r="AD455" s="1"/>
      <c r="AE455" s="1" t="s">
        <v>1324</v>
      </c>
      <c r="AF455" s="1" t="s">
        <v>90</v>
      </c>
      <c r="AG455" s="1" t="s">
        <v>1089</v>
      </c>
    </row>
    <row r="456" spans="1:33" ht="89.25" x14ac:dyDescent="0.25">
      <c r="A456" s="8" t="s">
        <v>20</v>
      </c>
      <c r="B456" s="1">
        <v>72141003</v>
      </c>
      <c r="C456" s="1" t="s">
        <v>1329</v>
      </c>
      <c r="D456" s="9" t="s">
        <v>96</v>
      </c>
      <c r="E456" s="1" t="s">
        <v>1316</v>
      </c>
      <c r="F456" s="1" t="s">
        <v>72</v>
      </c>
      <c r="G456" s="1" t="s">
        <v>73</v>
      </c>
      <c r="H456" s="1">
        <v>1620000000</v>
      </c>
      <c r="I456" s="1">
        <v>1620000000</v>
      </c>
      <c r="J456" s="1" t="s">
        <v>74</v>
      </c>
      <c r="K456" s="1" t="s">
        <v>75</v>
      </c>
      <c r="L456" s="1" t="s">
        <v>1079</v>
      </c>
      <c r="M456" s="1" t="s">
        <v>1080</v>
      </c>
      <c r="N456" s="8" t="s">
        <v>1081</v>
      </c>
      <c r="O456" s="88" t="s">
        <v>1082</v>
      </c>
      <c r="P456" s="1" t="s">
        <v>1083</v>
      </c>
      <c r="Q456" s="1" t="s">
        <v>1122</v>
      </c>
      <c r="R456" s="1" t="s">
        <v>1123</v>
      </c>
      <c r="S456" s="1">
        <v>180035001</v>
      </c>
      <c r="T456" s="1" t="s">
        <v>1116</v>
      </c>
      <c r="U456" s="1" t="s">
        <v>1124</v>
      </c>
      <c r="V456" s="88">
        <v>6298</v>
      </c>
      <c r="W456" s="1" t="s">
        <v>1330</v>
      </c>
      <c r="X456" s="42">
        <v>42751.5</v>
      </c>
      <c r="Y456" s="1"/>
      <c r="Z456" s="1"/>
      <c r="AA456" s="44">
        <v>0.33</v>
      </c>
      <c r="AB456" s="1"/>
      <c r="AC456" s="1" t="s">
        <v>81</v>
      </c>
      <c r="AD456" s="1"/>
      <c r="AE456" s="1" t="s">
        <v>1331</v>
      </c>
      <c r="AF456" s="1" t="s">
        <v>434</v>
      </c>
      <c r="AG456" s="1" t="s">
        <v>1089</v>
      </c>
    </row>
    <row r="457" spans="1:33" ht="89.25" x14ac:dyDescent="0.25">
      <c r="A457" s="8" t="s">
        <v>20</v>
      </c>
      <c r="B457" s="1">
        <v>81101510</v>
      </c>
      <c r="C457" s="1" t="s">
        <v>1332</v>
      </c>
      <c r="D457" s="9" t="s">
        <v>96</v>
      </c>
      <c r="E457" s="1" t="s">
        <v>381</v>
      </c>
      <c r="F457" s="1" t="s">
        <v>438</v>
      </c>
      <c r="G457" s="1" t="s">
        <v>73</v>
      </c>
      <c r="H457" s="1">
        <v>180000000</v>
      </c>
      <c r="I457" s="1">
        <v>180000000</v>
      </c>
      <c r="J457" s="1" t="s">
        <v>74</v>
      </c>
      <c r="K457" s="1" t="s">
        <v>75</v>
      </c>
      <c r="L457" s="1" t="s">
        <v>1079</v>
      </c>
      <c r="M457" s="1" t="s">
        <v>1080</v>
      </c>
      <c r="N457" s="8" t="s">
        <v>1081</v>
      </c>
      <c r="O457" s="88" t="s">
        <v>1082</v>
      </c>
      <c r="P457" s="1" t="s">
        <v>1083</v>
      </c>
      <c r="Q457" s="1" t="s">
        <v>1122</v>
      </c>
      <c r="R457" s="1" t="s">
        <v>1123</v>
      </c>
      <c r="S457" s="1">
        <v>180035001</v>
      </c>
      <c r="T457" s="1" t="s">
        <v>1116</v>
      </c>
      <c r="U457" s="1" t="s">
        <v>1127</v>
      </c>
      <c r="V457" s="1"/>
      <c r="W457" s="1" t="s">
        <v>1333</v>
      </c>
      <c r="X457" s="42"/>
      <c r="Y457" s="1"/>
      <c r="Z457" s="1"/>
      <c r="AA457" s="44">
        <v>0</v>
      </c>
      <c r="AB457" s="1"/>
      <c r="AC457" s="1" t="s">
        <v>473</v>
      </c>
      <c r="AD457" s="1"/>
      <c r="AE457" s="1" t="s">
        <v>1334</v>
      </c>
      <c r="AF457" s="1" t="s">
        <v>90</v>
      </c>
      <c r="AG457" s="1" t="s">
        <v>1089</v>
      </c>
    </row>
    <row r="458" spans="1:33" ht="89.25" x14ac:dyDescent="0.25">
      <c r="A458" s="8" t="s">
        <v>20</v>
      </c>
      <c r="B458" s="1">
        <v>72141003</v>
      </c>
      <c r="C458" s="1" t="s">
        <v>1335</v>
      </c>
      <c r="D458" s="9" t="s">
        <v>96</v>
      </c>
      <c r="E458" s="1" t="s">
        <v>381</v>
      </c>
      <c r="F458" s="1" t="s">
        <v>72</v>
      </c>
      <c r="G458" s="1" t="s">
        <v>73</v>
      </c>
      <c r="H458" s="1">
        <v>1620000000</v>
      </c>
      <c r="I458" s="1">
        <v>1620000000</v>
      </c>
      <c r="J458" s="1" t="s">
        <v>74</v>
      </c>
      <c r="K458" s="1" t="s">
        <v>75</v>
      </c>
      <c r="L458" s="1" t="s">
        <v>1079</v>
      </c>
      <c r="M458" s="1" t="s">
        <v>1080</v>
      </c>
      <c r="N458" s="8" t="s">
        <v>1081</v>
      </c>
      <c r="O458" s="88" t="s">
        <v>1082</v>
      </c>
      <c r="P458" s="1" t="s">
        <v>1083</v>
      </c>
      <c r="Q458" s="1" t="s">
        <v>1122</v>
      </c>
      <c r="R458" s="1" t="s">
        <v>1123</v>
      </c>
      <c r="S458" s="1">
        <v>180035001</v>
      </c>
      <c r="T458" s="1" t="s">
        <v>1116</v>
      </c>
      <c r="U458" s="1" t="s">
        <v>1124</v>
      </c>
      <c r="V458" s="88">
        <v>6298</v>
      </c>
      <c r="W458" s="1" t="s">
        <v>1336</v>
      </c>
      <c r="X458" s="42">
        <v>42751.5</v>
      </c>
      <c r="Y458" s="1"/>
      <c r="Z458" s="1"/>
      <c r="AA458" s="44">
        <v>0.33</v>
      </c>
      <c r="AB458" s="1"/>
      <c r="AC458" s="1" t="s">
        <v>81</v>
      </c>
      <c r="AD458" s="1"/>
      <c r="AE458" s="1" t="s">
        <v>1337</v>
      </c>
      <c r="AF458" s="1" t="s">
        <v>434</v>
      </c>
      <c r="AG458" s="1" t="s">
        <v>1089</v>
      </c>
    </row>
    <row r="459" spans="1:33" ht="89.25" x14ac:dyDescent="0.25">
      <c r="A459" s="8" t="s">
        <v>20</v>
      </c>
      <c r="B459" s="1">
        <v>81101510</v>
      </c>
      <c r="C459" s="1" t="s">
        <v>1338</v>
      </c>
      <c r="D459" s="9" t="s">
        <v>96</v>
      </c>
      <c r="E459" s="1" t="s">
        <v>1339</v>
      </c>
      <c r="F459" s="1" t="s">
        <v>438</v>
      </c>
      <c r="G459" s="1" t="s">
        <v>73</v>
      </c>
      <c r="H459" s="1">
        <v>180000000</v>
      </c>
      <c r="I459" s="1">
        <v>180000000</v>
      </c>
      <c r="J459" s="1" t="s">
        <v>74</v>
      </c>
      <c r="K459" s="1" t="s">
        <v>75</v>
      </c>
      <c r="L459" s="1" t="s">
        <v>1079</v>
      </c>
      <c r="M459" s="1" t="s">
        <v>1080</v>
      </c>
      <c r="N459" s="8" t="s">
        <v>1081</v>
      </c>
      <c r="O459" s="88" t="s">
        <v>1082</v>
      </c>
      <c r="P459" s="1" t="s">
        <v>1083</v>
      </c>
      <c r="Q459" s="1" t="s">
        <v>1122</v>
      </c>
      <c r="R459" s="1" t="s">
        <v>1123</v>
      </c>
      <c r="S459" s="1">
        <v>180035001</v>
      </c>
      <c r="T459" s="1" t="s">
        <v>1116</v>
      </c>
      <c r="U459" s="1" t="s">
        <v>1132</v>
      </c>
      <c r="V459" s="1"/>
      <c r="W459" s="1" t="s">
        <v>1340</v>
      </c>
      <c r="X459" s="42"/>
      <c r="Y459" s="1"/>
      <c r="Z459" s="1"/>
      <c r="AA459" s="44">
        <v>0</v>
      </c>
      <c r="AB459" s="1"/>
      <c r="AC459" s="1" t="s">
        <v>473</v>
      </c>
      <c r="AD459" s="1"/>
      <c r="AE459" s="1" t="s">
        <v>1311</v>
      </c>
      <c r="AF459" s="1" t="s">
        <v>90</v>
      </c>
      <c r="AG459" s="1" t="s">
        <v>1089</v>
      </c>
    </row>
    <row r="460" spans="1:33" ht="89.25" x14ac:dyDescent="0.25">
      <c r="A460" s="8" t="s">
        <v>20</v>
      </c>
      <c r="B460" s="1">
        <v>72141003</v>
      </c>
      <c r="C460" s="1" t="s">
        <v>1341</v>
      </c>
      <c r="D460" s="9" t="s">
        <v>96</v>
      </c>
      <c r="E460" s="1" t="s">
        <v>1305</v>
      </c>
      <c r="F460" s="1" t="s">
        <v>72</v>
      </c>
      <c r="G460" s="1" t="s">
        <v>73</v>
      </c>
      <c r="H460" s="1">
        <v>2160000000</v>
      </c>
      <c r="I460" s="1">
        <v>2160000000</v>
      </c>
      <c r="J460" s="1" t="s">
        <v>74</v>
      </c>
      <c r="K460" s="1" t="s">
        <v>75</v>
      </c>
      <c r="L460" s="1" t="s">
        <v>1079</v>
      </c>
      <c r="M460" s="1" t="s">
        <v>1080</v>
      </c>
      <c r="N460" s="8" t="s">
        <v>1081</v>
      </c>
      <c r="O460" s="88" t="s">
        <v>1082</v>
      </c>
      <c r="P460" s="1" t="s">
        <v>1083</v>
      </c>
      <c r="Q460" s="1" t="s">
        <v>1122</v>
      </c>
      <c r="R460" s="1" t="s">
        <v>1123</v>
      </c>
      <c r="S460" s="1">
        <v>180035001</v>
      </c>
      <c r="T460" s="1" t="s">
        <v>1116</v>
      </c>
      <c r="U460" s="1" t="s">
        <v>1132</v>
      </c>
      <c r="V460" s="88">
        <v>6298</v>
      </c>
      <c r="W460" s="1" t="s">
        <v>1342</v>
      </c>
      <c r="X460" s="42">
        <v>42751.5</v>
      </c>
      <c r="Y460" s="1"/>
      <c r="Z460" s="1"/>
      <c r="AA460" s="44">
        <v>0.33</v>
      </c>
      <c r="AB460" s="1"/>
      <c r="AC460" s="1" t="s">
        <v>81</v>
      </c>
      <c r="AD460" s="1"/>
      <c r="AE460" s="1" t="s">
        <v>1331</v>
      </c>
      <c r="AF460" s="1" t="s">
        <v>434</v>
      </c>
      <c r="AG460" s="1" t="s">
        <v>1089</v>
      </c>
    </row>
    <row r="461" spans="1:33" ht="89.25" x14ac:dyDescent="0.25">
      <c r="A461" s="8" t="s">
        <v>20</v>
      </c>
      <c r="B461" s="1">
        <v>81101510</v>
      </c>
      <c r="C461" s="1" t="s">
        <v>1343</v>
      </c>
      <c r="D461" s="9" t="s">
        <v>96</v>
      </c>
      <c r="E461" s="1" t="s">
        <v>1309</v>
      </c>
      <c r="F461" s="1" t="s">
        <v>438</v>
      </c>
      <c r="G461" s="1" t="s">
        <v>73</v>
      </c>
      <c r="H461" s="1">
        <v>240000000</v>
      </c>
      <c r="I461" s="1">
        <v>240000000</v>
      </c>
      <c r="J461" s="1" t="s">
        <v>74</v>
      </c>
      <c r="K461" s="1" t="s">
        <v>75</v>
      </c>
      <c r="L461" s="1" t="s">
        <v>1079</v>
      </c>
      <c r="M461" s="1" t="s">
        <v>1080</v>
      </c>
      <c r="N461" s="8" t="s">
        <v>1081</v>
      </c>
      <c r="O461" s="88" t="s">
        <v>1082</v>
      </c>
      <c r="P461" s="1" t="s">
        <v>1083</v>
      </c>
      <c r="Q461" s="1" t="s">
        <v>1122</v>
      </c>
      <c r="R461" s="1" t="s">
        <v>1123</v>
      </c>
      <c r="S461" s="1">
        <v>180035001</v>
      </c>
      <c r="T461" s="1" t="s">
        <v>1116</v>
      </c>
      <c r="U461" s="1" t="s">
        <v>1124</v>
      </c>
      <c r="V461" s="1"/>
      <c r="W461" s="1" t="s">
        <v>1344</v>
      </c>
      <c r="X461" s="42"/>
      <c r="Y461" s="1"/>
      <c r="Z461" s="1"/>
      <c r="AA461" s="44">
        <v>0</v>
      </c>
      <c r="AB461" s="1"/>
      <c r="AC461" s="1" t="s">
        <v>473</v>
      </c>
      <c r="AD461" s="1"/>
      <c r="AE461" s="1" t="s">
        <v>1334</v>
      </c>
      <c r="AF461" s="1" t="s">
        <v>90</v>
      </c>
      <c r="AG461" s="1" t="s">
        <v>1089</v>
      </c>
    </row>
    <row r="462" spans="1:33" ht="51" x14ac:dyDescent="0.25">
      <c r="A462" s="8" t="s">
        <v>20</v>
      </c>
      <c r="B462" s="1">
        <v>72141103</v>
      </c>
      <c r="C462" s="1" t="s">
        <v>1345</v>
      </c>
      <c r="D462" s="9" t="s">
        <v>96</v>
      </c>
      <c r="E462" s="1" t="s">
        <v>1305</v>
      </c>
      <c r="F462" s="1" t="s">
        <v>203</v>
      </c>
      <c r="G462" s="1" t="s">
        <v>73</v>
      </c>
      <c r="H462" s="1">
        <v>100000000</v>
      </c>
      <c r="I462" s="1">
        <v>100000000</v>
      </c>
      <c r="J462" s="1" t="s">
        <v>74</v>
      </c>
      <c r="K462" s="1" t="s">
        <v>75</v>
      </c>
      <c r="L462" s="1" t="s">
        <v>1079</v>
      </c>
      <c r="M462" s="1" t="s">
        <v>1080</v>
      </c>
      <c r="N462" s="8" t="s">
        <v>1081</v>
      </c>
      <c r="O462" s="88" t="s">
        <v>1082</v>
      </c>
      <c r="P462" s="1" t="s">
        <v>1156</v>
      </c>
      <c r="Q462" s="1" t="s">
        <v>1188</v>
      </c>
      <c r="R462" s="1" t="s">
        <v>1189</v>
      </c>
      <c r="S462" s="1">
        <v>180068001</v>
      </c>
      <c r="T462" s="1" t="s">
        <v>1190</v>
      </c>
      <c r="U462" s="1" t="s">
        <v>1191</v>
      </c>
      <c r="V462" s="1">
        <v>6318</v>
      </c>
      <c r="W462" s="1" t="s">
        <v>1346</v>
      </c>
      <c r="X462" s="42"/>
      <c r="Y462" s="1"/>
      <c r="Z462" s="1"/>
      <c r="AA462" s="44">
        <v>0</v>
      </c>
      <c r="AB462" s="1"/>
      <c r="AC462" s="1" t="s">
        <v>473</v>
      </c>
      <c r="AD462" s="1"/>
      <c r="AE462" s="1" t="s">
        <v>1347</v>
      </c>
      <c r="AF462" s="1" t="s">
        <v>90</v>
      </c>
      <c r="AG462" s="1" t="s">
        <v>1089</v>
      </c>
    </row>
    <row r="463" spans="1:33" ht="51" x14ac:dyDescent="0.25">
      <c r="A463" s="8" t="s">
        <v>20</v>
      </c>
      <c r="B463" s="1">
        <v>72141103</v>
      </c>
      <c r="C463" s="1" t="s">
        <v>1348</v>
      </c>
      <c r="D463" s="9" t="s">
        <v>96</v>
      </c>
      <c r="E463" s="1" t="s">
        <v>152</v>
      </c>
      <c r="F463" s="1" t="s">
        <v>203</v>
      </c>
      <c r="G463" s="1" t="s">
        <v>73</v>
      </c>
      <c r="H463" s="1">
        <v>300000000</v>
      </c>
      <c r="I463" s="1">
        <v>300000000</v>
      </c>
      <c r="J463" s="1" t="s">
        <v>74</v>
      </c>
      <c r="K463" s="1" t="s">
        <v>75</v>
      </c>
      <c r="L463" s="1" t="s">
        <v>1079</v>
      </c>
      <c r="M463" s="1" t="s">
        <v>1080</v>
      </c>
      <c r="N463" s="8" t="s">
        <v>1081</v>
      </c>
      <c r="O463" s="88" t="s">
        <v>1082</v>
      </c>
      <c r="P463" s="1" t="s">
        <v>1156</v>
      </c>
      <c r="Q463" s="1" t="s">
        <v>1188</v>
      </c>
      <c r="R463" s="1" t="s">
        <v>1189</v>
      </c>
      <c r="S463" s="1">
        <v>180068001</v>
      </c>
      <c r="T463" s="1" t="s">
        <v>1190</v>
      </c>
      <c r="U463" s="1" t="s">
        <v>1191</v>
      </c>
      <c r="V463" s="1"/>
      <c r="W463" s="1" t="s">
        <v>1349</v>
      </c>
      <c r="X463" s="42"/>
      <c r="Y463" s="1"/>
      <c r="Z463" s="1"/>
      <c r="AA463" s="44">
        <v>0</v>
      </c>
      <c r="AB463" s="1"/>
      <c r="AC463" s="1" t="s">
        <v>473</v>
      </c>
      <c r="AD463" s="1"/>
      <c r="AE463" s="1" t="s">
        <v>1347</v>
      </c>
      <c r="AF463" s="1" t="s">
        <v>90</v>
      </c>
      <c r="AG463" s="1" t="s">
        <v>1089</v>
      </c>
    </row>
    <row r="464" spans="1:33" ht="51" x14ac:dyDescent="0.25">
      <c r="A464" s="8" t="s">
        <v>20</v>
      </c>
      <c r="B464" s="1">
        <v>72141103</v>
      </c>
      <c r="C464" s="1" t="s">
        <v>1350</v>
      </c>
      <c r="D464" s="9" t="s">
        <v>96</v>
      </c>
      <c r="E464" s="1" t="s">
        <v>412</v>
      </c>
      <c r="F464" s="1" t="s">
        <v>203</v>
      </c>
      <c r="G464" s="1" t="s">
        <v>73</v>
      </c>
      <c r="H464" s="1">
        <v>200000000</v>
      </c>
      <c r="I464" s="1">
        <v>200000000</v>
      </c>
      <c r="J464" s="1" t="s">
        <v>74</v>
      </c>
      <c r="K464" s="1" t="s">
        <v>75</v>
      </c>
      <c r="L464" s="1" t="s">
        <v>1079</v>
      </c>
      <c r="M464" s="1" t="s">
        <v>1080</v>
      </c>
      <c r="N464" s="8" t="s">
        <v>1081</v>
      </c>
      <c r="O464" s="88" t="s">
        <v>1082</v>
      </c>
      <c r="P464" s="1" t="s">
        <v>1156</v>
      </c>
      <c r="Q464" s="1" t="s">
        <v>1188</v>
      </c>
      <c r="R464" s="1" t="s">
        <v>1189</v>
      </c>
      <c r="S464" s="1">
        <v>180068001</v>
      </c>
      <c r="T464" s="1" t="s">
        <v>1190</v>
      </c>
      <c r="U464" s="1" t="s">
        <v>1191</v>
      </c>
      <c r="V464" s="1">
        <v>6319</v>
      </c>
      <c r="W464" s="1" t="s">
        <v>1351</v>
      </c>
      <c r="X464" s="42"/>
      <c r="Y464" s="1"/>
      <c r="Z464" s="1"/>
      <c r="AA464" s="44">
        <v>0</v>
      </c>
      <c r="AB464" s="1"/>
      <c r="AC464" s="1" t="s">
        <v>473</v>
      </c>
      <c r="AD464" s="1"/>
      <c r="AE464" s="1" t="s">
        <v>1192</v>
      </c>
      <c r="AF464" s="1" t="s">
        <v>90</v>
      </c>
      <c r="AG464" s="1" t="s">
        <v>1089</v>
      </c>
    </row>
    <row r="465" spans="1:33" ht="63.75" x14ac:dyDescent="0.25">
      <c r="A465" s="8" t="s">
        <v>20</v>
      </c>
      <c r="B465" s="1">
        <v>72141103</v>
      </c>
      <c r="C465" s="1" t="s">
        <v>1352</v>
      </c>
      <c r="D465" s="9" t="s">
        <v>96</v>
      </c>
      <c r="E465" s="1" t="s">
        <v>412</v>
      </c>
      <c r="F465" s="1" t="s">
        <v>203</v>
      </c>
      <c r="G465" s="1" t="s">
        <v>73</v>
      </c>
      <c r="H465" s="1">
        <v>258471610</v>
      </c>
      <c r="I465" s="1">
        <v>258471610</v>
      </c>
      <c r="J465" s="1" t="s">
        <v>74</v>
      </c>
      <c r="K465" s="1" t="s">
        <v>75</v>
      </c>
      <c r="L465" s="1" t="s">
        <v>1079</v>
      </c>
      <c r="M465" s="1" t="s">
        <v>1080</v>
      </c>
      <c r="N465" s="8" t="s">
        <v>1081</v>
      </c>
      <c r="O465" s="88" t="s">
        <v>1082</v>
      </c>
      <c r="P465" s="1" t="s">
        <v>1156</v>
      </c>
      <c r="Q465" s="1" t="s">
        <v>1201</v>
      </c>
      <c r="R465" s="1" t="s">
        <v>1202</v>
      </c>
      <c r="S465" s="1">
        <v>180032001</v>
      </c>
      <c r="T465" s="1" t="s">
        <v>1184</v>
      </c>
      <c r="U465" s="1" t="s">
        <v>1203</v>
      </c>
      <c r="V465" s="1">
        <v>6320</v>
      </c>
      <c r="W465" s="1" t="s">
        <v>1353</v>
      </c>
      <c r="X465" s="42"/>
      <c r="Y465" s="1"/>
      <c r="Z465" s="1"/>
      <c r="AA465" s="44">
        <v>0</v>
      </c>
      <c r="AB465" s="1"/>
      <c r="AC465" s="1" t="s">
        <v>473</v>
      </c>
      <c r="AD465" s="1"/>
      <c r="AE465" s="1" t="s">
        <v>1192</v>
      </c>
      <c r="AF465" s="1" t="s">
        <v>90</v>
      </c>
      <c r="AG465" s="1" t="s">
        <v>1089</v>
      </c>
    </row>
    <row r="466" spans="1:33" ht="76.5" x14ac:dyDescent="0.25">
      <c r="A466" s="8" t="s">
        <v>20</v>
      </c>
      <c r="B466" s="1">
        <v>72141103</v>
      </c>
      <c r="C466" s="1" t="s">
        <v>1354</v>
      </c>
      <c r="D466" s="9" t="s">
        <v>96</v>
      </c>
      <c r="E466" s="1" t="s">
        <v>412</v>
      </c>
      <c r="F466" s="1" t="s">
        <v>203</v>
      </c>
      <c r="G466" s="1" t="s">
        <v>1104</v>
      </c>
      <c r="H466" s="1">
        <v>50000000</v>
      </c>
      <c r="I466" s="1">
        <v>50000000</v>
      </c>
      <c r="J466" s="1" t="s">
        <v>74</v>
      </c>
      <c r="K466" s="1" t="s">
        <v>75</v>
      </c>
      <c r="L466" s="1" t="s">
        <v>1079</v>
      </c>
      <c r="M466" s="1" t="s">
        <v>1080</v>
      </c>
      <c r="N466" s="8" t="s">
        <v>1081</v>
      </c>
      <c r="O466" s="88" t="s">
        <v>1082</v>
      </c>
      <c r="P466" s="1" t="s">
        <v>1175</v>
      </c>
      <c r="Q466" s="1" t="s">
        <v>1176</v>
      </c>
      <c r="R466" s="1" t="s">
        <v>1177</v>
      </c>
      <c r="S466" s="1">
        <v>180039001</v>
      </c>
      <c r="T466" s="1" t="s">
        <v>1116</v>
      </c>
      <c r="U466" s="1" t="s">
        <v>1178</v>
      </c>
      <c r="V466" s="1"/>
      <c r="W466" s="1" t="s">
        <v>1355</v>
      </c>
      <c r="X466" s="42"/>
      <c r="Y466" s="1"/>
      <c r="Z466" s="1"/>
      <c r="AA466" s="44">
        <v>0</v>
      </c>
      <c r="AB466" s="1"/>
      <c r="AC466" s="1" t="s">
        <v>473</v>
      </c>
      <c r="AD466" s="1"/>
      <c r="AE466" s="1" t="s">
        <v>1192</v>
      </c>
      <c r="AF466" s="1" t="s">
        <v>90</v>
      </c>
      <c r="AG466" s="1" t="s">
        <v>1089</v>
      </c>
    </row>
    <row r="467" spans="1:33" ht="89.25" x14ac:dyDescent="0.25">
      <c r="A467" s="8" t="s">
        <v>20</v>
      </c>
      <c r="B467" s="1">
        <v>72141003</v>
      </c>
      <c r="C467" s="1" t="s">
        <v>1356</v>
      </c>
      <c r="D467" s="9" t="s">
        <v>96</v>
      </c>
      <c r="E467" s="1" t="s">
        <v>412</v>
      </c>
      <c r="F467" s="1" t="s">
        <v>203</v>
      </c>
      <c r="G467" s="1" t="s">
        <v>1104</v>
      </c>
      <c r="H467" s="1">
        <v>29000000</v>
      </c>
      <c r="I467" s="1">
        <v>29000000</v>
      </c>
      <c r="J467" s="1" t="s">
        <v>74</v>
      </c>
      <c r="K467" s="1" t="s">
        <v>75</v>
      </c>
      <c r="L467" s="1" t="s">
        <v>1079</v>
      </c>
      <c r="M467" s="1" t="s">
        <v>1080</v>
      </c>
      <c r="N467" s="8" t="s">
        <v>1081</v>
      </c>
      <c r="O467" s="88" t="s">
        <v>1082</v>
      </c>
      <c r="P467" s="1" t="s">
        <v>1156</v>
      </c>
      <c r="Q467" s="1" t="s">
        <v>1157</v>
      </c>
      <c r="R467" s="1" t="s">
        <v>1158</v>
      </c>
      <c r="S467" s="1">
        <v>180070001</v>
      </c>
      <c r="T467" s="1" t="s">
        <v>1159</v>
      </c>
      <c r="U467" s="1" t="s">
        <v>1160</v>
      </c>
      <c r="V467" s="1">
        <v>6317</v>
      </c>
      <c r="W467" s="1" t="s">
        <v>1357</v>
      </c>
      <c r="X467" s="42"/>
      <c r="Y467" s="1"/>
      <c r="Z467" s="1"/>
      <c r="AA467" s="44">
        <v>0</v>
      </c>
      <c r="AB467" s="1"/>
      <c r="AC467" s="1" t="s">
        <v>473</v>
      </c>
      <c r="AD467" s="1"/>
      <c r="AE467" s="1" t="s">
        <v>1358</v>
      </c>
      <c r="AF467" s="1" t="s">
        <v>90</v>
      </c>
      <c r="AG467" s="1" t="s">
        <v>1089</v>
      </c>
    </row>
    <row r="468" spans="1:33" ht="76.5" x14ac:dyDescent="0.25">
      <c r="A468" s="8" t="s">
        <v>20</v>
      </c>
      <c r="B468" s="1">
        <v>93151610</v>
      </c>
      <c r="C468" s="1" t="s">
        <v>1359</v>
      </c>
      <c r="D468" s="9" t="s">
        <v>151</v>
      </c>
      <c r="E468" s="1" t="s">
        <v>86</v>
      </c>
      <c r="F468" s="1" t="s">
        <v>72</v>
      </c>
      <c r="G468" s="1" t="s">
        <v>73</v>
      </c>
      <c r="H468" s="1">
        <v>1000000000</v>
      </c>
      <c r="I468" s="1">
        <v>1000000000</v>
      </c>
      <c r="J468" s="1" t="s">
        <v>74</v>
      </c>
      <c r="K468" s="1" t="s">
        <v>75</v>
      </c>
      <c r="L468" s="1" t="s">
        <v>1079</v>
      </c>
      <c r="M468" s="1" t="s">
        <v>1080</v>
      </c>
      <c r="N468" s="8" t="s">
        <v>1081</v>
      </c>
      <c r="O468" s="88" t="s">
        <v>1082</v>
      </c>
      <c r="P468" s="1" t="s">
        <v>1083</v>
      </c>
      <c r="Q468" s="1" t="s">
        <v>1114</v>
      </c>
      <c r="R468" s="1" t="s">
        <v>1115</v>
      </c>
      <c r="S468" s="1">
        <v>183002001</v>
      </c>
      <c r="T468" s="1" t="s">
        <v>1116</v>
      </c>
      <c r="U468" s="1" t="s">
        <v>1117</v>
      </c>
      <c r="V468" s="1"/>
      <c r="W468" s="1" t="s">
        <v>1360</v>
      </c>
      <c r="X468" s="42"/>
      <c r="Y468" s="1"/>
      <c r="Z468" s="1"/>
      <c r="AA468" s="44">
        <v>0</v>
      </c>
      <c r="AB468" s="1"/>
      <c r="AC468" s="1" t="s">
        <v>473</v>
      </c>
      <c r="AD468" s="1"/>
      <c r="AE468" s="1" t="s">
        <v>1361</v>
      </c>
      <c r="AF468" s="1" t="s">
        <v>90</v>
      </c>
      <c r="AG468" s="1" t="s">
        <v>1089</v>
      </c>
    </row>
    <row r="469" spans="1:33" ht="51" x14ac:dyDescent="0.25">
      <c r="A469" s="8" t="s">
        <v>20</v>
      </c>
      <c r="B469" s="1">
        <v>81101510</v>
      </c>
      <c r="C469" s="1" t="s">
        <v>1362</v>
      </c>
      <c r="D469" s="9" t="s">
        <v>96</v>
      </c>
      <c r="E469" s="1" t="s">
        <v>1363</v>
      </c>
      <c r="F469" s="1" t="s">
        <v>140</v>
      </c>
      <c r="G469" s="1" t="s">
        <v>1104</v>
      </c>
      <c r="H469" s="1">
        <v>63784000</v>
      </c>
      <c r="I469" s="1">
        <v>63784000</v>
      </c>
      <c r="J469" s="1" t="s">
        <v>74</v>
      </c>
      <c r="K469" s="1" t="s">
        <v>75</v>
      </c>
      <c r="L469" s="1" t="s">
        <v>1079</v>
      </c>
      <c r="M469" s="1" t="s">
        <v>1080</v>
      </c>
      <c r="N469" s="8" t="s">
        <v>1081</v>
      </c>
      <c r="O469" s="88" t="s">
        <v>1082</v>
      </c>
      <c r="P469" s="1" t="s">
        <v>1149</v>
      </c>
      <c r="Q469" s="1" t="s">
        <v>1235</v>
      </c>
      <c r="R469" s="1" t="s">
        <v>1236</v>
      </c>
      <c r="S469" s="1">
        <v>180065001</v>
      </c>
      <c r="T469" s="1" t="s">
        <v>1152</v>
      </c>
      <c r="U469" s="1" t="s">
        <v>1237</v>
      </c>
      <c r="V469" s="1"/>
      <c r="W469" s="1" t="s">
        <v>1364</v>
      </c>
      <c r="X469" s="42"/>
      <c r="Y469" s="1"/>
      <c r="Z469" s="1"/>
      <c r="AA469" s="44">
        <v>0</v>
      </c>
      <c r="AB469" s="1"/>
      <c r="AC469" s="1" t="s">
        <v>473</v>
      </c>
      <c r="AD469" s="1"/>
      <c r="AE469" s="1" t="s">
        <v>1161</v>
      </c>
      <c r="AF469" s="1" t="s">
        <v>90</v>
      </c>
      <c r="AG469" s="1" t="s">
        <v>1292</v>
      </c>
    </row>
    <row r="470" spans="1:33" ht="63.75" x14ac:dyDescent="0.25">
      <c r="A470" s="8" t="s">
        <v>20</v>
      </c>
      <c r="B470" s="1">
        <v>72141107</v>
      </c>
      <c r="C470" s="1" t="s">
        <v>1365</v>
      </c>
      <c r="D470" s="9" t="s">
        <v>151</v>
      </c>
      <c r="E470" s="1" t="s">
        <v>354</v>
      </c>
      <c r="F470" s="1" t="s">
        <v>72</v>
      </c>
      <c r="G470" s="1" t="s">
        <v>1104</v>
      </c>
      <c r="H470" s="1">
        <v>825463566</v>
      </c>
      <c r="I470" s="1">
        <v>825463566</v>
      </c>
      <c r="J470" s="1" t="s">
        <v>74</v>
      </c>
      <c r="K470" s="1" t="s">
        <v>75</v>
      </c>
      <c r="L470" s="1" t="s">
        <v>1079</v>
      </c>
      <c r="M470" s="1" t="s">
        <v>1080</v>
      </c>
      <c r="N470" s="8" t="s">
        <v>1081</v>
      </c>
      <c r="O470" s="88" t="s">
        <v>1082</v>
      </c>
      <c r="P470" s="1" t="s">
        <v>1156</v>
      </c>
      <c r="Q470" s="1" t="s">
        <v>1157</v>
      </c>
      <c r="R470" s="1" t="s">
        <v>1158</v>
      </c>
      <c r="S470" s="1">
        <v>180070001</v>
      </c>
      <c r="T470" s="1" t="s">
        <v>1159</v>
      </c>
      <c r="U470" s="1" t="s">
        <v>1160</v>
      </c>
      <c r="V470" s="1"/>
      <c r="W470" s="1" t="s">
        <v>1366</v>
      </c>
      <c r="X470" s="42"/>
      <c r="Y470" s="1"/>
      <c r="Z470" s="1"/>
      <c r="AA470" s="44">
        <v>0</v>
      </c>
      <c r="AB470" s="1"/>
      <c r="AC470" s="1" t="s">
        <v>473</v>
      </c>
      <c r="AD470" s="1"/>
      <c r="AE470" s="1" t="s">
        <v>1367</v>
      </c>
      <c r="AF470" s="1" t="s">
        <v>434</v>
      </c>
      <c r="AG470" s="1" t="s">
        <v>1098</v>
      </c>
    </row>
    <row r="471" spans="1:33" ht="63.75" x14ac:dyDescent="0.25">
      <c r="A471" s="8" t="s">
        <v>20</v>
      </c>
      <c r="B471" s="1">
        <v>25101503</v>
      </c>
      <c r="C471" s="1" t="s">
        <v>1368</v>
      </c>
      <c r="D471" s="9" t="s">
        <v>151</v>
      </c>
      <c r="E471" s="1" t="s">
        <v>804</v>
      </c>
      <c r="F471" s="1" t="s">
        <v>159</v>
      </c>
      <c r="G471" s="1" t="s">
        <v>73</v>
      </c>
      <c r="H471" s="1">
        <v>180000000</v>
      </c>
      <c r="I471" s="1">
        <f>H471</f>
        <v>180000000</v>
      </c>
      <c r="J471" s="1" t="s">
        <v>74</v>
      </c>
      <c r="K471" s="1" t="s">
        <v>75</v>
      </c>
      <c r="L471" s="1" t="s">
        <v>1079</v>
      </c>
      <c r="M471" s="1" t="s">
        <v>1080</v>
      </c>
      <c r="N471" s="8" t="s">
        <v>1081</v>
      </c>
      <c r="O471" s="88" t="s">
        <v>1082</v>
      </c>
      <c r="P471" s="1" t="s">
        <v>1156</v>
      </c>
      <c r="Q471" s="1" t="s">
        <v>1369</v>
      </c>
      <c r="R471" s="1" t="s">
        <v>1202</v>
      </c>
      <c r="S471" s="1">
        <v>180032001</v>
      </c>
      <c r="T471" s="1" t="s">
        <v>1184</v>
      </c>
      <c r="U471" s="1" t="s">
        <v>1203</v>
      </c>
      <c r="V471" s="1"/>
      <c r="W471" s="1" t="s">
        <v>1370</v>
      </c>
      <c r="X471" s="42"/>
      <c r="Y471" s="1"/>
      <c r="Z471" s="1"/>
      <c r="AA471" s="44">
        <f>+IF(AND(W471="",X471="",Y471="",Z471=""),"",IF(AND(W471&lt;&gt;"",X471="",Y471="",Z471=""),0%,IF(AND(W471&lt;&gt;"",X471&lt;&gt;"",Y471="",Z471=""),33%,IF(AND(W471&lt;&gt;"",X471&lt;&gt;"",Y471&lt;&gt;"",Z471=""),66%,IF(AND(W471&lt;&gt;"",X471&lt;&gt;"",Y471&lt;&gt;"",Z471&lt;&gt;""),100%,"Información incompleta")))))</f>
        <v>0</v>
      </c>
      <c r="AB471" s="1"/>
      <c r="AC471" s="1" t="s">
        <v>473</v>
      </c>
      <c r="AD471" s="1"/>
      <c r="AE471" s="1" t="s">
        <v>1371</v>
      </c>
      <c r="AF471" s="1" t="s">
        <v>90</v>
      </c>
      <c r="AG471" s="1" t="s">
        <v>1292</v>
      </c>
    </row>
    <row r="472" spans="1:33" ht="114.75" x14ac:dyDescent="0.25">
      <c r="A472" s="8" t="s">
        <v>20</v>
      </c>
      <c r="B472" s="1">
        <v>72141002</v>
      </c>
      <c r="C472" s="1" t="s">
        <v>1372</v>
      </c>
      <c r="D472" s="9" t="s">
        <v>102</v>
      </c>
      <c r="E472" s="1" t="s">
        <v>412</v>
      </c>
      <c r="F472" s="1" t="s">
        <v>72</v>
      </c>
      <c r="G472" s="1" t="s">
        <v>1148</v>
      </c>
      <c r="H472" s="1">
        <v>2062108600</v>
      </c>
      <c r="I472" s="1">
        <v>2062108600</v>
      </c>
      <c r="J472" s="1" t="s">
        <v>74</v>
      </c>
      <c r="K472" s="1" t="s">
        <v>75</v>
      </c>
      <c r="L472" s="1" t="s">
        <v>1079</v>
      </c>
      <c r="M472" s="1" t="s">
        <v>1080</v>
      </c>
      <c r="N472" s="8" t="s">
        <v>1081</v>
      </c>
      <c r="O472" s="88" t="s">
        <v>1082</v>
      </c>
      <c r="P472" s="1" t="s">
        <v>1083</v>
      </c>
      <c r="Q472" s="1" t="s">
        <v>1252</v>
      </c>
      <c r="R472" s="1" t="s">
        <v>1253</v>
      </c>
      <c r="S472" s="1" t="s">
        <v>1254</v>
      </c>
      <c r="T472" s="1" t="s">
        <v>1255</v>
      </c>
      <c r="U472" s="1" t="s">
        <v>1256</v>
      </c>
      <c r="V472" s="1"/>
      <c r="W472" s="1" t="s">
        <v>1373</v>
      </c>
      <c r="X472" s="42"/>
      <c r="Y472" s="1"/>
      <c r="Z472" s="1"/>
      <c r="AA472" s="43">
        <v>0</v>
      </c>
      <c r="AB472" s="1"/>
      <c r="AC472" s="1" t="s">
        <v>473</v>
      </c>
      <c r="AD472" s="1"/>
      <c r="AE472" s="1" t="s">
        <v>1257</v>
      </c>
      <c r="AF472" s="1" t="s">
        <v>434</v>
      </c>
      <c r="AG472" s="1" t="s">
        <v>1098</v>
      </c>
    </row>
    <row r="473" spans="1:33" ht="114.75" x14ac:dyDescent="0.25">
      <c r="A473" s="8" t="s">
        <v>20</v>
      </c>
      <c r="B473" s="1">
        <v>81101510</v>
      </c>
      <c r="C473" s="1" t="s">
        <v>1374</v>
      </c>
      <c r="D473" s="9" t="s">
        <v>102</v>
      </c>
      <c r="E473" s="1" t="s">
        <v>1375</v>
      </c>
      <c r="F473" s="1" t="s">
        <v>438</v>
      </c>
      <c r="G473" s="1" t="s">
        <v>1104</v>
      </c>
      <c r="H473" s="1">
        <v>229123178</v>
      </c>
      <c r="I473" s="1">
        <v>229123178</v>
      </c>
      <c r="J473" s="1" t="s">
        <v>74</v>
      </c>
      <c r="K473" s="1" t="s">
        <v>75</v>
      </c>
      <c r="L473" s="1" t="s">
        <v>1079</v>
      </c>
      <c r="M473" s="1" t="s">
        <v>1080</v>
      </c>
      <c r="N473" s="8" t="s">
        <v>1081</v>
      </c>
      <c r="O473" s="88" t="s">
        <v>1082</v>
      </c>
      <c r="P473" s="1" t="s">
        <v>1083</v>
      </c>
      <c r="Q473" s="1" t="s">
        <v>1376</v>
      </c>
      <c r="R473" s="1" t="s">
        <v>1253</v>
      </c>
      <c r="S473" s="1" t="s">
        <v>1254</v>
      </c>
      <c r="T473" s="1" t="s">
        <v>1255</v>
      </c>
      <c r="U473" s="1" t="s">
        <v>1256</v>
      </c>
      <c r="V473" s="1"/>
      <c r="W473" s="1" t="s">
        <v>1377</v>
      </c>
      <c r="X473" s="42"/>
      <c r="Y473" s="1"/>
      <c r="Z473" s="1"/>
      <c r="AA473" s="43">
        <v>0</v>
      </c>
      <c r="AB473" s="1"/>
      <c r="AC473" s="1" t="s">
        <v>473</v>
      </c>
      <c r="AD473" s="1"/>
      <c r="AE473" s="1" t="s">
        <v>1259</v>
      </c>
      <c r="AF473" s="1" t="s">
        <v>90</v>
      </c>
      <c r="AG473" s="1" t="s">
        <v>1089</v>
      </c>
    </row>
    <row r="474" spans="1:33" ht="76.5" x14ac:dyDescent="0.25">
      <c r="A474" s="8" t="s">
        <v>20</v>
      </c>
      <c r="B474" s="1">
        <v>22101600</v>
      </c>
      <c r="C474" s="1" t="s">
        <v>1378</v>
      </c>
      <c r="D474" s="9" t="s">
        <v>96</v>
      </c>
      <c r="E474" s="1" t="s">
        <v>158</v>
      </c>
      <c r="F474" s="1" t="s">
        <v>103</v>
      </c>
      <c r="G474" s="1" t="s">
        <v>73</v>
      </c>
      <c r="H474" s="1">
        <v>4906200000</v>
      </c>
      <c r="I474" s="1">
        <v>4906200000</v>
      </c>
      <c r="J474" s="1" t="s">
        <v>74</v>
      </c>
      <c r="K474" s="1" t="s">
        <v>75</v>
      </c>
      <c r="L474" s="1" t="s">
        <v>1079</v>
      </c>
      <c r="M474" s="1" t="s">
        <v>1080</v>
      </c>
      <c r="N474" s="8" t="s">
        <v>1081</v>
      </c>
      <c r="O474" s="88" t="s">
        <v>1082</v>
      </c>
      <c r="P474" s="1" t="s">
        <v>1083</v>
      </c>
      <c r="Q474" s="1" t="s">
        <v>1084</v>
      </c>
      <c r="R474" s="1" t="s">
        <v>1085</v>
      </c>
      <c r="S474" s="1">
        <v>180030001</v>
      </c>
      <c r="T474" s="1" t="s">
        <v>1086</v>
      </c>
      <c r="U474" s="1" t="s">
        <v>1087</v>
      </c>
      <c r="V474" s="1"/>
      <c r="W474" s="1" t="s">
        <v>1379</v>
      </c>
      <c r="X474" s="42"/>
      <c r="Y474" s="1"/>
      <c r="Z474" s="1"/>
      <c r="AA474" s="43">
        <v>0</v>
      </c>
      <c r="AB474" s="1"/>
      <c r="AC474" s="1" t="s">
        <v>473</v>
      </c>
      <c r="AD474" s="1"/>
      <c r="AE474" s="1" t="s">
        <v>1088</v>
      </c>
      <c r="AF474" s="1" t="s">
        <v>90</v>
      </c>
      <c r="AG474" s="1" t="s">
        <v>1089</v>
      </c>
    </row>
    <row r="475" spans="1:33" ht="63.75" x14ac:dyDescent="0.25">
      <c r="A475" s="8" t="s">
        <v>22</v>
      </c>
      <c r="B475" s="1">
        <v>77101604</v>
      </c>
      <c r="C475" s="1" t="s">
        <v>1380</v>
      </c>
      <c r="D475" s="9" t="s">
        <v>151</v>
      </c>
      <c r="E475" s="1" t="s">
        <v>354</v>
      </c>
      <c r="F475" s="1" t="s">
        <v>203</v>
      </c>
      <c r="G475" s="1" t="s">
        <v>73</v>
      </c>
      <c r="H475" s="1">
        <v>60000000</v>
      </c>
      <c r="I475" s="1">
        <v>60000000</v>
      </c>
      <c r="J475" s="1" t="s">
        <v>74</v>
      </c>
      <c r="K475" s="1" t="s">
        <v>75</v>
      </c>
      <c r="L475" s="1" t="s">
        <v>1381</v>
      </c>
      <c r="M475" s="1" t="s">
        <v>782</v>
      </c>
      <c r="N475" s="8" t="s">
        <v>1382</v>
      </c>
      <c r="O475" s="88" t="s">
        <v>1383</v>
      </c>
      <c r="P475" s="1" t="s">
        <v>1384</v>
      </c>
      <c r="Q475" s="1" t="s">
        <v>1385</v>
      </c>
      <c r="R475" s="1" t="s">
        <v>1386</v>
      </c>
      <c r="S475" s="1" t="s">
        <v>1387</v>
      </c>
      <c r="T475" s="1">
        <v>34010103</v>
      </c>
      <c r="U475" s="1" t="s">
        <v>1388</v>
      </c>
      <c r="V475" s="1"/>
      <c r="W475" s="1"/>
      <c r="X475" s="42"/>
      <c r="Y475" s="1"/>
      <c r="Z475" s="1"/>
      <c r="AA475" s="43">
        <v>0</v>
      </c>
      <c r="AB475" s="1"/>
      <c r="AC475" s="1"/>
      <c r="AD475" s="1"/>
      <c r="AE475" s="1" t="s">
        <v>1389</v>
      </c>
      <c r="AF475" s="1" t="s">
        <v>1390</v>
      </c>
      <c r="AG475" s="1" t="s">
        <v>1292</v>
      </c>
    </row>
    <row r="476" spans="1:33" ht="38.25" x14ac:dyDescent="0.25">
      <c r="A476" s="8" t="s">
        <v>22</v>
      </c>
      <c r="B476" s="1">
        <v>77101604</v>
      </c>
      <c r="C476" s="1" t="s">
        <v>1391</v>
      </c>
      <c r="D476" s="9" t="s">
        <v>151</v>
      </c>
      <c r="E476" s="1" t="s">
        <v>158</v>
      </c>
      <c r="F476" s="1" t="s">
        <v>203</v>
      </c>
      <c r="G476" s="1" t="s">
        <v>73</v>
      </c>
      <c r="H476" s="1">
        <v>40000000</v>
      </c>
      <c r="I476" s="1">
        <v>40000000</v>
      </c>
      <c r="J476" s="1" t="s">
        <v>74</v>
      </c>
      <c r="K476" s="1" t="s">
        <v>75</v>
      </c>
      <c r="L476" s="1" t="s">
        <v>1381</v>
      </c>
      <c r="M476" s="1" t="s">
        <v>782</v>
      </c>
      <c r="N476" s="8" t="s">
        <v>1382</v>
      </c>
      <c r="O476" s="88" t="s">
        <v>1383</v>
      </c>
      <c r="P476" s="1" t="s">
        <v>1384</v>
      </c>
      <c r="Q476" s="1" t="s">
        <v>1392</v>
      </c>
      <c r="R476" s="1" t="s">
        <v>1392</v>
      </c>
      <c r="S476" s="1" t="s">
        <v>1387</v>
      </c>
      <c r="T476" s="1">
        <v>34010101</v>
      </c>
      <c r="U476" s="1" t="s">
        <v>1393</v>
      </c>
      <c r="V476" s="1"/>
      <c r="W476" s="1"/>
      <c r="X476" s="42"/>
      <c r="Y476" s="1"/>
      <c r="Z476" s="1"/>
      <c r="AA476" s="43">
        <v>0</v>
      </c>
      <c r="AB476" s="1"/>
      <c r="AC476" s="1"/>
      <c r="AD476" s="1"/>
      <c r="AE476" s="1" t="s">
        <v>1389</v>
      </c>
      <c r="AF476" s="1" t="s">
        <v>1390</v>
      </c>
      <c r="AG476" s="1" t="s">
        <v>1292</v>
      </c>
    </row>
    <row r="477" spans="1:33" ht="63.75" x14ac:dyDescent="0.25">
      <c r="A477" s="8" t="s">
        <v>22</v>
      </c>
      <c r="B477" s="1">
        <v>77101604</v>
      </c>
      <c r="C477" s="1" t="s">
        <v>1394</v>
      </c>
      <c r="D477" s="9" t="s">
        <v>151</v>
      </c>
      <c r="E477" s="1" t="s">
        <v>158</v>
      </c>
      <c r="F477" s="1" t="s">
        <v>203</v>
      </c>
      <c r="G477" s="1" t="s">
        <v>73</v>
      </c>
      <c r="H477" s="1">
        <v>400000000</v>
      </c>
      <c r="I477" s="1">
        <v>400000000</v>
      </c>
      <c r="J477" s="1" t="s">
        <v>74</v>
      </c>
      <c r="K477" s="1" t="s">
        <v>75</v>
      </c>
      <c r="L477" s="1" t="s">
        <v>1381</v>
      </c>
      <c r="M477" s="1" t="s">
        <v>782</v>
      </c>
      <c r="N477" s="8" t="s">
        <v>1382</v>
      </c>
      <c r="O477" s="88" t="s">
        <v>1383</v>
      </c>
      <c r="P477" s="1" t="s">
        <v>1384</v>
      </c>
      <c r="Q477" s="1" t="s">
        <v>1395</v>
      </c>
      <c r="R477" s="1" t="s">
        <v>1386</v>
      </c>
      <c r="S477" s="1" t="s">
        <v>1387</v>
      </c>
      <c r="T477" s="1">
        <v>34010102</v>
      </c>
      <c r="U477" s="1" t="s">
        <v>1396</v>
      </c>
      <c r="V477" s="1"/>
      <c r="W477" s="1"/>
      <c r="X477" s="42"/>
      <c r="Y477" s="1"/>
      <c r="Z477" s="1"/>
      <c r="AA477" s="43">
        <v>0</v>
      </c>
      <c r="AB477" s="1"/>
      <c r="AC477" s="1"/>
      <c r="AD477" s="1"/>
      <c r="AE477" s="1" t="s">
        <v>1389</v>
      </c>
      <c r="AF477" s="1" t="s">
        <v>1390</v>
      </c>
      <c r="AG477" s="1" t="s">
        <v>1292</v>
      </c>
    </row>
    <row r="478" spans="1:33" ht="38.25" x14ac:dyDescent="0.25">
      <c r="A478" s="8" t="s">
        <v>22</v>
      </c>
      <c r="B478" s="1">
        <v>77101604</v>
      </c>
      <c r="C478" s="1" t="s">
        <v>1397</v>
      </c>
      <c r="D478" s="9" t="s">
        <v>151</v>
      </c>
      <c r="E478" s="1" t="s">
        <v>158</v>
      </c>
      <c r="F478" s="1" t="s">
        <v>203</v>
      </c>
      <c r="G478" s="1" t="s">
        <v>73</v>
      </c>
      <c r="H478" s="1">
        <v>7483863507</v>
      </c>
      <c r="I478" s="1">
        <v>7483863507</v>
      </c>
      <c r="J478" s="1" t="s">
        <v>74</v>
      </c>
      <c r="K478" s="1" t="s">
        <v>75</v>
      </c>
      <c r="L478" s="1" t="s">
        <v>1381</v>
      </c>
      <c r="M478" s="1" t="s">
        <v>782</v>
      </c>
      <c r="N478" s="8" t="s">
        <v>1382</v>
      </c>
      <c r="O478" s="88" t="s">
        <v>1383</v>
      </c>
      <c r="P478" s="1" t="s">
        <v>1398</v>
      </c>
      <c r="Q478" s="1" t="s">
        <v>1399</v>
      </c>
      <c r="R478" s="1" t="s">
        <v>1400</v>
      </c>
      <c r="S478" s="1" t="s">
        <v>1401</v>
      </c>
      <c r="T478" s="1">
        <v>34020104</v>
      </c>
      <c r="U478" s="1" t="s">
        <v>1402</v>
      </c>
      <c r="V478" s="1"/>
      <c r="W478" s="1"/>
      <c r="X478" s="42"/>
      <c r="Y478" s="1"/>
      <c r="Z478" s="1"/>
      <c r="AA478" s="43">
        <v>0</v>
      </c>
      <c r="AB478" s="1"/>
      <c r="AC478" s="1"/>
      <c r="AD478" s="1"/>
      <c r="AE478" s="1" t="s">
        <v>1403</v>
      </c>
      <c r="AF478" s="1" t="s">
        <v>1390</v>
      </c>
      <c r="AG478" s="1" t="s">
        <v>1292</v>
      </c>
    </row>
    <row r="479" spans="1:33" ht="38.25" x14ac:dyDescent="0.25">
      <c r="A479" s="8" t="s">
        <v>22</v>
      </c>
      <c r="B479" s="1">
        <v>77101604</v>
      </c>
      <c r="C479" s="1" t="s">
        <v>1404</v>
      </c>
      <c r="D479" s="9" t="s">
        <v>151</v>
      </c>
      <c r="E479" s="1" t="s">
        <v>158</v>
      </c>
      <c r="F479" s="1" t="s">
        <v>203</v>
      </c>
      <c r="G479" s="1" t="s">
        <v>73</v>
      </c>
      <c r="H479" s="1">
        <v>3061287835</v>
      </c>
      <c r="I479" s="1">
        <v>3061287835</v>
      </c>
      <c r="J479" s="1" t="s">
        <v>74</v>
      </c>
      <c r="K479" s="1" t="s">
        <v>75</v>
      </c>
      <c r="L479" s="1" t="s">
        <v>1381</v>
      </c>
      <c r="M479" s="1" t="s">
        <v>782</v>
      </c>
      <c r="N479" s="8" t="s">
        <v>1382</v>
      </c>
      <c r="O479" s="88" t="s">
        <v>1383</v>
      </c>
      <c r="P479" s="1" t="s">
        <v>1398</v>
      </c>
      <c r="Q479" s="1" t="s">
        <v>1405</v>
      </c>
      <c r="R479" s="1" t="s">
        <v>1400</v>
      </c>
      <c r="S479" s="1" t="s">
        <v>1401</v>
      </c>
      <c r="T479" s="1">
        <v>34020105</v>
      </c>
      <c r="U479" s="1" t="s">
        <v>1406</v>
      </c>
      <c r="V479" s="1"/>
      <c r="W479" s="1"/>
      <c r="X479" s="42"/>
      <c r="Y479" s="1"/>
      <c r="Z479" s="1"/>
      <c r="AA479" s="43">
        <v>0</v>
      </c>
      <c r="AB479" s="1"/>
      <c r="AC479" s="1"/>
      <c r="AD479" s="1"/>
      <c r="AE479" s="1" t="s">
        <v>1389</v>
      </c>
      <c r="AF479" s="1" t="s">
        <v>1390</v>
      </c>
      <c r="AG479" s="1" t="s">
        <v>1292</v>
      </c>
    </row>
    <row r="480" spans="1:33" ht="38.25" x14ac:dyDescent="0.25">
      <c r="A480" s="8" t="s">
        <v>22</v>
      </c>
      <c r="B480" s="1">
        <v>77101604</v>
      </c>
      <c r="C480" s="1" t="s">
        <v>1407</v>
      </c>
      <c r="D480" s="9" t="s">
        <v>151</v>
      </c>
      <c r="E480" s="1" t="s">
        <v>158</v>
      </c>
      <c r="F480" s="1" t="s">
        <v>203</v>
      </c>
      <c r="G480" s="1" t="s">
        <v>73</v>
      </c>
      <c r="H480" s="1">
        <v>3061287835</v>
      </c>
      <c r="I480" s="1">
        <v>3061287835</v>
      </c>
      <c r="J480" s="1" t="s">
        <v>74</v>
      </c>
      <c r="K480" s="1" t="s">
        <v>75</v>
      </c>
      <c r="L480" s="1" t="s">
        <v>1381</v>
      </c>
      <c r="M480" s="1" t="s">
        <v>782</v>
      </c>
      <c r="N480" s="8" t="s">
        <v>1382</v>
      </c>
      <c r="O480" s="88" t="s">
        <v>1383</v>
      </c>
      <c r="P480" s="1" t="s">
        <v>1398</v>
      </c>
      <c r="Q480" s="1" t="s">
        <v>1405</v>
      </c>
      <c r="R480" s="1" t="s">
        <v>1400</v>
      </c>
      <c r="S480" s="1" t="s">
        <v>1401</v>
      </c>
      <c r="T480" s="1">
        <v>34020105</v>
      </c>
      <c r="U480" s="1" t="s">
        <v>1408</v>
      </c>
      <c r="V480" s="1"/>
      <c r="W480" s="1"/>
      <c r="X480" s="42"/>
      <c r="Y480" s="1"/>
      <c r="Z480" s="1"/>
      <c r="AA480" s="43">
        <v>0</v>
      </c>
      <c r="AB480" s="1"/>
      <c r="AC480" s="1"/>
      <c r="AD480" s="1"/>
      <c r="AE480" s="1" t="s">
        <v>1403</v>
      </c>
      <c r="AF480" s="1" t="s">
        <v>1390</v>
      </c>
      <c r="AG480" s="1" t="s">
        <v>1292</v>
      </c>
    </row>
    <row r="481" spans="1:33" ht="89.25" x14ac:dyDescent="0.25">
      <c r="A481" s="8" t="s">
        <v>22</v>
      </c>
      <c r="B481" s="1">
        <v>77101604</v>
      </c>
      <c r="C481" s="1" t="s">
        <v>1409</v>
      </c>
      <c r="D481" s="9" t="s">
        <v>96</v>
      </c>
      <c r="E481" s="1" t="s">
        <v>1410</v>
      </c>
      <c r="F481" s="1" t="s">
        <v>87</v>
      </c>
      <c r="G481" s="1" t="s">
        <v>73</v>
      </c>
      <c r="H481" s="1">
        <v>0</v>
      </c>
      <c r="I481" s="1">
        <v>0</v>
      </c>
      <c r="J481" s="1" t="s">
        <v>74</v>
      </c>
      <c r="K481" s="1" t="s">
        <v>75</v>
      </c>
      <c r="L481" s="1" t="s">
        <v>1381</v>
      </c>
      <c r="M481" s="1" t="s">
        <v>782</v>
      </c>
      <c r="N481" s="8" t="s">
        <v>1382</v>
      </c>
      <c r="O481" s="88" t="s">
        <v>1383</v>
      </c>
      <c r="P481" s="1" t="s">
        <v>1398</v>
      </c>
      <c r="Q481" s="1" t="s">
        <v>1405</v>
      </c>
      <c r="R481" s="1" t="s">
        <v>1400</v>
      </c>
      <c r="S481" s="1" t="s">
        <v>1401</v>
      </c>
      <c r="T481" s="1">
        <v>34020105</v>
      </c>
      <c r="U481" s="1" t="s">
        <v>1408</v>
      </c>
      <c r="V481" s="1"/>
      <c r="W481" s="1"/>
      <c r="X481" s="42"/>
      <c r="Y481" s="1"/>
      <c r="Z481" s="1"/>
      <c r="AA481" s="43">
        <v>0</v>
      </c>
      <c r="AB481" s="1"/>
      <c r="AC481" s="1"/>
      <c r="AD481" s="1"/>
      <c r="AE481" s="1" t="s">
        <v>1411</v>
      </c>
      <c r="AF481" s="1" t="s">
        <v>1390</v>
      </c>
      <c r="AG481" s="1" t="s">
        <v>1292</v>
      </c>
    </row>
    <row r="482" spans="1:33" ht="89.25" x14ac:dyDescent="0.25">
      <c r="A482" s="8" t="s">
        <v>22</v>
      </c>
      <c r="B482" s="1">
        <v>77101604</v>
      </c>
      <c r="C482" s="1" t="s">
        <v>1412</v>
      </c>
      <c r="D482" s="9" t="s">
        <v>96</v>
      </c>
      <c r="E482" s="1" t="s">
        <v>1410</v>
      </c>
      <c r="F482" s="1" t="s">
        <v>87</v>
      </c>
      <c r="G482" s="1" t="s">
        <v>73</v>
      </c>
      <c r="H482" s="1">
        <v>0</v>
      </c>
      <c r="I482" s="1">
        <v>0</v>
      </c>
      <c r="J482" s="1" t="s">
        <v>74</v>
      </c>
      <c r="K482" s="1" t="s">
        <v>75</v>
      </c>
      <c r="L482" s="1" t="s">
        <v>1381</v>
      </c>
      <c r="M482" s="1" t="s">
        <v>782</v>
      </c>
      <c r="N482" s="8" t="s">
        <v>1382</v>
      </c>
      <c r="O482" s="88" t="s">
        <v>1383</v>
      </c>
      <c r="P482" s="1" t="s">
        <v>1398</v>
      </c>
      <c r="Q482" s="1" t="s">
        <v>1405</v>
      </c>
      <c r="R482" s="1" t="s">
        <v>1400</v>
      </c>
      <c r="S482" s="1" t="s">
        <v>1401</v>
      </c>
      <c r="T482" s="1">
        <v>34020105</v>
      </c>
      <c r="U482" s="1" t="s">
        <v>1408</v>
      </c>
      <c r="V482" s="1"/>
      <c r="W482" s="1"/>
      <c r="X482" s="42"/>
      <c r="Y482" s="1"/>
      <c r="Z482" s="1"/>
      <c r="AA482" s="43">
        <v>0</v>
      </c>
      <c r="AB482" s="1"/>
      <c r="AC482" s="1"/>
      <c r="AD482" s="1"/>
      <c r="AE482" s="1" t="s">
        <v>1411</v>
      </c>
      <c r="AF482" s="1" t="s">
        <v>1390</v>
      </c>
      <c r="AG482" s="1" t="s">
        <v>1292</v>
      </c>
    </row>
    <row r="483" spans="1:33" ht="89.25" x14ac:dyDescent="0.25">
      <c r="A483" s="8" t="s">
        <v>22</v>
      </c>
      <c r="B483" s="1">
        <v>77101604</v>
      </c>
      <c r="C483" s="1" t="s">
        <v>1413</v>
      </c>
      <c r="D483" s="9" t="s">
        <v>96</v>
      </c>
      <c r="E483" s="1" t="s">
        <v>1410</v>
      </c>
      <c r="F483" s="1" t="s">
        <v>87</v>
      </c>
      <c r="G483" s="1" t="s">
        <v>73</v>
      </c>
      <c r="H483" s="1">
        <v>0</v>
      </c>
      <c r="I483" s="1">
        <v>0</v>
      </c>
      <c r="J483" s="1" t="s">
        <v>74</v>
      </c>
      <c r="K483" s="1" t="s">
        <v>75</v>
      </c>
      <c r="L483" s="1" t="s">
        <v>1381</v>
      </c>
      <c r="M483" s="1" t="s">
        <v>782</v>
      </c>
      <c r="N483" s="8" t="s">
        <v>1382</v>
      </c>
      <c r="O483" s="88" t="s">
        <v>1383</v>
      </c>
      <c r="P483" s="1" t="s">
        <v>1398</v>
      </c>
      <c r="Q483" s="1" t="s">
        <v>1405</v>
      </c>
      <c r="R483" s="1" t="s">
        <v>1400</v>
      </c>
      <c r="S483" s="1" t="s">
        <v>1401</v>
      </c>
      <c r="T483" s="1">
        <v>34020105</v>
      </c>
      <c r="U483" s="1" t="s">
        <v>1408</v>
      </c>
      <c r="V483" s="1"/>
      <c r="W483" s="1"/>
      <c r="X483" s="42"/>
      <c r="Y483" s="1"/>
      <c r="Z483" s="1"/>
      <c r="AA483" s="43">
        <v>0</v>
      </c>
      <c r="AB483" s="1"/>
      <c r="AC483" s="1"/>
      <c r="AD483" s="1"/>
      <c r="AE483" s="1" t="s">
        <v>1411</v>
      </c>
      <c r="AF483" s="1" t="s">
        <v>1390</v>
      </c>
      <c r="AG483" s="1" t="s">
        <v>1292</v>
      </c>
    </row>
    <row r="484" spans="1:33" ht="102" x14ac:dyDescent="0.25">
      <c r="A484" s="8" t="s">
        <v>22</v>
      </c>
      <c r="B484" s="1">
        <v>77101604</v>
      </c>
      <c r="C484" s="1" t="s">
        <v>1414</v>
      </c>
      <c r="D484" s="9" t="s">
        <v>96</v>
      </c>
      <c r="E484" s="1" t="s">
        <v>1410</v>
      </c>
      <c r="F484" s="1" t="s">
        <v>87</v>
      </c>
      <c r="G484" s="1" t="s">
        <v>73</v>
      </c>
      <c r="H484" s="1">
        <v>0</v>
      </c>
      <c r="I484" s="1">
        <v>0</v>
      </c>
      <c r="J484" s="1" t="s">
        <v>74</v>
      </c>
      <c r="K484" s="1" t="s">
        <v>75</v>
      </c>
      <c r="L484" s="1" t="s">
        <v>1381</v>
      </c>
      <c r="M484" s="1" t="s">
        <v>782</v>
      </c>
      <c r="N484" s="8" t="s">
        <v>1382</v>
      </c>
      <c r="O484" s="88" t="s">
        <v>1383</v>
      </c>
      <c r="P484" s="1" t="s">
        <v>1398</v>
      </c>
      <c r="Q484" s="1" t="s">
        <v>1405</v>
      </c>
      <c r="R484" s="1" t="s">
        <v>1400</v>
      </c>
      <c r="S484" s="1" t="s">
        <v>1401</v>
      </c>
      <c r="T484" s="1">
        <v>34020105</v>
      </c>
      <c r="U484" s="1" t="s">
        <v>1408</v>
      </c>
      <c r="V484" s="1"/>
      <c r="W484" s="1"/>
      <c r="X484" s="42"/>
      <c r="Y484" s="1"/>
      <c r="Z484" s="1"/>
      <c r="AA484" s="43">
        <v>0</v>
      </c>
      <c r="AB484" s="1"/>
      <c r="AC484" s="1"/>
      <c r="AD484" s="1"/>
      <c r="AE484" s="1" t="s">
        <v>1411</v>
      </c>
      <c r="AF484" s="1" t="s">
        <v>1390</v>
      </c>
      <c r="AG484" s="1" t="s">
        <v>1292</v>
      </c>
    </row>
    <row r="485" spans="1:33" ht="38.25" x14ac:dyDescent="0.25">
      <c r="A485" s="8" t="s">
        <v>22</v>
      </c>
      <c r="B485" s="1">
        <v>77101604</v>
      </c>
      <c r="C485" s="1" t="s">
        <v>1415</v>
      </c>
      <c r="D485" s="9" t="s">
        <v>151</v>
      </c>
      <c r="E485" s="1" t="s">
        <v>158</v>
      </c>
      <c r="F485" s="1" t="s">
        <v>203</v>
      </c>
      <c r="G485" s="1" t="s">
        <v>73</v>
      </c>
      <c r="H485" s="1">
        <v>1500000000</v>
      </c>
      <c r="I485" s="1">
        <v>1500000000</v>
      </c>
      <c r="J485" s="1" t="s">
        <v>74</v>
      </c>
      <c r="K485" s="1" t="s">
        <v>75</v>
      </c>
      <c r="L485" s="1" t="s">
        <v>1381</v>
      </c>
      <c r="M485" s="1" t="s">
        <v>782</v>
      </c>
      <c r="N485" s="8" t="s">
        <v>1382</v>
      </c>
      <c r="O485" s="88" t="s">
        <v>1383</v>
      </c>
      <c r="P485" s="1" t="s">
        <v>1416</v>
      </c>
      <c r="Q485" s="1" t="s">
        <v>1417</v>
      </c>
      <c r="R485" s="1" t="s">
        <v>1418</v>
      </c>
      <c r="S485" s="1" t="s">
        <v>1419</v>
      </c>
      <c r="T485" s="1">
        <v>34020204</v>
      </c>
      <c r="U485" s="1" t="s">
        <v>1420</v>
      </c>
      <c r="V485" s="1"/>
      <c r="W485" s="1"/>
      <c r="X485" s="42"/>
      <c r="Y485" s="1"/>
      <c r="Z485" s="1"/>
      <c r="AA485" s="43">
        <v>0</v>
      </c>
      <c r="AB485" s="1"/>
      <c r="AC485" s="1"/>
      <c r="AD485" s="1"/>
      <c r="AE485" s="1" t="s">
        <v>1389</v>
      </c>
      <c r="AF485" s="1" t="s">
        <v>1390</v>
      </c>
      <c r="AG485" s="1" t="s">
        <v>1292</v>
      </c>
    </row>
    <row r="486" spans="1:33" ht="38.25" x14ac:dyDescent="0.25">
      <c r="A486" s="8" t="s">
        <v>22</v>
      </c>
      <c r="B486" s="1">
        <v>77101604</v>
      </c>
      <c r="C486" s="1" t="s">
        <v>1421</v>
      </c>
      <c r="D486" s="9" t="s">
        <v>151</v>
      </c>
      <c r="E486" s="1" t="s">
        <v>158</v>
      </c>
      <c r="F486" s="1" t="s">
        <v>103</v>
      </c>
      <c r="G486" s="1" t="s">
        <v>73</v>
      </c>
      <c r="H486" s="1">
        <v>200000000</v>
      </c>
      <c r="I486" s="1">
        <v>200000000</v>
      </c>
      <c r="J486" s="1" t="s">
        <v>74</v>
      </c>
      <c r="K486" s="1" t="s">
        <v>75</v>
      </c>
      <c r="L486" s="1" t="s">
        <v>1381</v>
      </c>
      <c r="M486" s="1" t="s">
        <v>782</v>
      </c>
      <c r="N486" s="8" t="s">
        <v>1382</v>
      </c>
      <c r="O486" s="88" t="s">
        <v>1383</v>
      </c>
      <c r="P486" s="1" t="s">
        <v>1398</v>
      </c>
      <c r="Q486" s="1" t="s">
        <v>1399</v>
      </c>
      <c r="R486" s="1" t="s">
        <v>1400</v>
      </c>
      <c r="S486" s="1" t="s">
        <v>1401</v>
      </c>
      <c r="T486" s="1">
        <v>34020104</v>
      </c>
      <c r="U486" s="1" t="s">
        <v>1402</v>
      </c>
      <c r="V486" s="1"/>
      <c r="W486" s="1"/>
      <c r="X486" s="42"/>
      <c r="Y486" s="1"/>
      <c r="Z486" s="1"/>
      <c r="AA486" s="43">
        <v>0</v>
      </c>
      <c r="AB486" s="1"/>
      <c r="AC486" s="1"/>
      <c r="AD486" s="1"/>
      <c r="AE486" s="1" t="s">
        <v>1403</v>
      </c>
      <c r="AF486" s="1" t="s">
        <v>1390</v>
      </c>
      <c r="AG486" s="1" t="s">
        <v>1292</v>
      </c>
    </row>
    <row r="487" spans="1:33" ht="76.5" x14ac:dyDescent="0.25">
      <c r="A487" s="8" t="s">
        <v>22</v>
      </c>
      <c r="B487" s="1">
        <v>77101604</v>
      </c>
      <c r="C487" s="1" t="s">
        <v>1422</v>
      </c>
      <c r="D487" s="9" t="s">
        <v>96</v>
      </c>
      <c r="E487" s="1" t="s">
        <v>158</v>
      </c>
      <c r="F487" s="1" t="s">
        <v>103</v>
      </c>
      <c r="G487" s="1" t="s">
        <v>73</v>
      </c>
      <c r="H487" s="1">
        <v>50000000</v>
      </c>
      <c r="I487" s="1">
        <v>50000000</v>
      </c>
      <c r="J487" s="1" t="s">
        <v>74</v>
      </c>
      <c r="K487" s="1" t="s">
        <v>75</v>
      </c>
      <c r="L487" s="1" t="s">
        <v>1381</v>
      </c>
      <c r="M487" s="1" t="s">
        <v>782</v>
      </c>
      <c r="N487" s="8" t="s">
        <v>1382</v>
      </c>
      <c r="O487" s="88" t="s">
        <v>1383</v>
      </c>
      <c r="P487" s="1" t="s">
        <v>1398</v>
      </c>
      <c r="Q487" s="1" t="s">
        <v>1399</v>
      </c>
      <c r="R487" s="1" t="s">
        <v>1400</v>
      </c>
      <c r="S487" s="1" t="s">
        <v>1401</v>
      </c>
      <c r="T487" s="1">
        <v>34020104</v>
      </c>
      <c r="U487" s="1" t="s">
        <v>1402</v>
      </c>
      <c r="V487" s="1"/>
      <c r="W487" s="1"/>
      <c r="X487" s="42"/>
      <c r="Y487" s="1"/>
      <c r="Z487" s="1"/>
      <c r="AA487" s="43">
        <v>0</v>
      </c>
      <c r="AB487" s="1"/>
      <c r="AC487" s="1"/>
      <c r="AD487" s="1"/>
      <c r="AE487" s="1" t="s">
        <v>1403</v>
      </c>
      <c r="AF487" s="1" t="s">
        <v>1390</v>
      </c>
      <c r="AG487" s="1" t="s">
        <v>1292</v>
      </c>
    </row>
    <row r="488" spans="1:33" ht="89.25" x14ac:dyDescent="0.25">
      <c r="A488" s="8" t="s">
        <v>22</v>
      </c>
      <c r="B488" s="1">
        <v>77101703</v>
      </c>
      <c r="C488" s="1" t="s">
        <v>1423</v>
      </c>
      <c r="D488" s="9" t="s">
        <v>151</v>
      </c>
      <c r="E488" s="1" t="s">
        <v>158</v>
      </c>
      <c r="F488" s="1" t="s">
        <v>203</v>
      </c>
      <c r="G488" s="1" t="s">
        <v>73</v>
      </c>
      <c r="H488" s="1">
        <v>91908971</v>
      </c>
      <c r="I488" s="1">
        <v>91908971</v>
      </c>
      <c r="J488" s="1" t="s">
        <v>74</v>
      </c>
      <c r="K488" s="1" t="s">
        <v>75</v>
      </c>
      <c r="L488" s="1" t="s">
        <v>1381</v>
      </c>
      <c r="M488" s="1" t="s">
        <v>782</v>
      </c>
      <c r="N488" s="8" t="s">
        <v>1382</v>
      </c>
      <c r="O488" s="88" t="s">
        <v>1383</v>
      </c>
      <c r="P488" s="1" t="s">
        <v>1424</v>
      </c>
      <c r="Q488" s="1" t="s">
        <v>1425</v>
      </c>
      <c r="R488" s="1" t="s">
        <v>1426</v>
      </c>
      <c r="S488" s="1" t="s">
        <v>1427</v>
      </c>
      <c r="T488" s="1">
        <v>34020301</v>
      </c>
      <c r="U488" s="1" t="s">
        <v>1428</v>
      </c>
      <c r="V488" s="1"/>
      <c r="W488" s="1"/>
      <c r="X488" s="42"/>
      <c r="Y488" s="1"/>
      <c r="Z488" s="1"/>
      <c r="AA488" s="43">
        <v>0</v>
      </c>
      <c r="AB488" s="1"/>
      <c r="AC488" s="1"/>
      <c r="AD488" s="1"/>
      <c r="AE488" s="1" t="s">
        <v>1429</v>
      </c>
      <c r="AF488" s="1" t="s">
        <v>1390</v>
      </c>
      <c r="AG488" s="1" t="s">
        <v>1292</v>
      </c>
    </row>
    <row r="489" spans="1:33" ht="89.25" x14ac:dyDescent="0.25">
      <c r="A489" s="8" t="s">
        <v>22</v>
      </c>
      <c r="B489" s="1">
        <v>76121501</v>
      </c>
      <c r="C489" s="1" t="s">
        <v>1430</v>
      </c>
      <c r="D489" s="9" t="s">
        <v>151</v>
      </c>
      <c r="E489" s="1" t="s">
        <v>158</v>
      </c>
      <c r="F489" s="1" t="s">
        <v>203</v>
      </c>
      <c r="G489" s="1" t="s">
        <v>73</v>
      </c>
      <c r="H489" s="1">
        <v>200000000</v>
      </c>
      <c r="I489" s="1">
        <v>200000000</v>
      </c>
      <c r="J489" s="1" t="s">
        <v>74</v>
      </c>
      <c r="K489" s="1" t="s">
        <v>75</v>
      </c>
      <c r="L489" s="1" t="s">
        <v>1381</v>
      </c>
      <c r="M489" s="1" t="s">
        <v>782</v>
      </c>
      <c r="N489" s="8" t="s">
        <v>1382</v>
      </c>
      <c r="O489" s="88" t="s">
        <v>1383</v>
      </c>
      <c r="P489" s="1" t="s">
        <v>1424</v>
      </c>
      <c r="Q489" s="1" t="s">
        <v>1431</v>
      </c>
      <c r="R489" s="1" t="s">
        <v>1426</v>
      </c>
      <c r="S489" s="1" t="s">
        <v>1427</v>
      </c>
      <c r="T489" s="1">
        <v>34020302</v>
      </c>
      <c r="U489" s="1" t="s">
        <v>1432</v>
      </c>
      <c r="V489" s="1"/>
      <c r="W489" s="1"/>
      <c r="X489" s="42"/>
      <c r="Y489" s="1"/>
      <c r="Z489" s="1"/>
      <c r="AA489" s="43">
        <v>0</v>
      </c>
      <c r="AB489" s="1"/>
      <c r="AC489" s="1"/>
      <c r="AD489" s="1"/>
      <c r="AE489" s="1" t="s">
        <v>1433</v>
      </c>
      <c r="AF489" s="1" t="s">
        <v>1390</v>
      </c>
      <c r="AG489" s="1" t="s">
        <v>1292</v>
      </c>
    </row>
    <row r="490" spans="1:33" ht="38.25" x14ac:dyDescent="0.25">
      <c r="A490" s="8" t="s">
        <v>22</v>
      </c>
      <c r="B490" s="1">
        <v>77101505</v>
      </c>
      <c r="C490" s="1" t="s">
        <v>1434</v>
      </c>
      <c r="D490" s="9" t="s">
        <v>151</v>
      </c>
      <c r="E490" s="1" t="s">
        <v>158</v>
      </c>
      <c r="F490" s="1" t="s">
        <v>203</v>
      </c>
      <c r="G490" s="1" t="s">
        <v>73</v>
      </c>
      <c r="H490" s="1">
        <v>100000000</v>
      </c>
      <c r="I490" s="1">
        <v>100000000</v>
      </c>
      <c r="J490" s="1" t="s">
        <v>74</v>
      </c>
      <c r="K490" s="1" t="s">
        <v>75</v>
      </c>
      <c r="L490" s="1" t="s">
        <v>1381</v>
      </c>
      <c r="M490" s="1" t="s">
        <v>782</v>
      </c>
      <c r="N490" s="8" t="s">
        <v>1382</v>
      </c>
      <c r="O490" s="88" t="s">
        <v>1383</v>
      </c>
      <c r="P490" s="1" t="s">
        <v>1398</v>
      </c>
      <c r="Q490" s="1" t="s">
        <v>1435</v>
      </c>
      <c r="R490" s="1" t="s">
        <v>1400</v>
      </c>
      <c r="S490" s="1" t="s">
        <v>1401</v>
      </c>
      <c r="T490" s="1">
        <v>34020102</v>
      </c>
      <c r="U490" s="1" t="s">
        <v>1436</v>
      </c>
      <c r="V490" s="1"/>
      <c r="W490" s="1"/>
      <c r="X490" s="42"/>
      <c r="Y490" s="1"/>
      <c r="Z490" s="1"/>
      <c r="AA490" s="43">
        <v>0</v>
      </c>
      <c r="AB490" s="1"/>
      <c r="AC490" s="1"/>
      <c r="AD490" s="1"/>
      <c r="AE490" s="1" t="s">
        <v>1437</v>
      </c>
      <c r="AF490" s="1" t="s">
        <v>1390</v>
      </c>
      <c r="AG490" s="1" t="s">
        <v>1292</v>
      </c>
    </row>
    <row r="491" spans="1:33" ht="38.25" x14ac:dyDescent="0.25">
      <c r="A491" s="8" t="s">
        <v>22</v>
      </c>
      <c r="B491" s="1">
        <v>77101604</v>
      </c>
      <c r="C491" s="1" t="s">
        <v>1438</v>
      </c>
      <c r="D491" s="9" t="s">
        <v>151</v>
      </c>
      <c r="E491" s="1" t="s">
        <v>158</v>
      </c>
      <c r="F491" s="1" t="s">
        <v>203</v>
      </c>
      <c r="G491" s="1" t="s">
        <v>73</v>
      </c>
      <c r="H491" s="1">
        <v>300000000</v>
      </c>
      <c r="I491" s="1">
        <v>300000000</v>
      </c>
      <c r="J491" s="1" t="s">
        <v>74</v>
      </c>
      <c r="K491" s="1" t="s">
        <v>75</v>
      </c>
      <c r="L491" s="1" t="s">
        <v>1381</v>
      </c>
      <c r="M491" s="1" t="s">
        <v>782</v>
      </c>
      <c r="N491" s="8" t="s">
        <v>1382</v>
      </c>
      <c r="O491" s="88" t="s">
        <v>1383</v>
      </c>
      <c r="P491" s="1" t="s">
        <v>1398</v>
      </c>
      <c r="Q491" s="1" t="s">
        <v>1439</v>
      </c>
      <c r="R491" s="1" t="s">
        <v>1400</v>
      </c>
      <c r="S491" s="1" t="s">
        <v>1401</v>
      </c>
      <c r="T491" s="1">
        <v>34020106</v>
      </c>
      <c r="U491" s="1" t="s">
        <v>1440</v>
      </c>
      <c r="V491" s="1"/>
      <c r="W491" s="1"/>
      <c r="X491" s="42"/>
      <c r="Y491" s="1"/>
      <c r="Z491" s="1"/>
      <c r="AA491" s="43">
        <v>0</v>
      </c>
      <c r="AB491" s="1"/>
      <c r="AC491" s="1"/>
      <c r="AD491" s="1"/>
      <c r="AE491" s="1" t="s">
        <v>1441</v>
      </c>
      <c r="AF491" s="1" t="s">
        <v>1390</v>
      </c>
      <c r="AG491" s="1" t="s">
        <v>1292</v>
      </c>
    </row>
    <row r="492" spans="1:33" ht="38.25" x14ac:dyDescent="0.25">
      <c r="A492" s="8" t="s">
        <v>22</v>
      </c>
      <c r="B492" s="1">
        <v>77101604</v>
      </c>
      <c r="C492" s="1" t="s">
        <v>1442</v>
      </c>
      <c r="D492" s="9" t="s">
        <v>151</v>
      </c>
      <c r="E492" s="1" t="s">
        <v>158</v>
      </c>
      <c r="F492" s="1" t="s">
        <v>203</v>
      </c>
      <c r="G492" s="1" t="s">
        <v>73</v>
      </c>
      <c r="H492" s="1">
        <v>100000000</v>
      </c>
      <c r="I492" s="1">
        <v>100000000</v>
      </c>
      <c r="J492" s="1" t="s">
        <v>74</v>
      </c>
      <c r="K492" s="1" t="s">
        <v>75</v>
      </c>
      <c r="L492" s="1" t="s">
        <v>1381</v>
      </c>
      <c r="M492" s="1" t="s">
        <v>782</v>
      </c>
      <c r="N492" s="8" t="s">
        <v>1382</v>
      </c>
      <c r="O492" s="88" t="s">
        <v>1383</v>
      </c>
      <c r="P492" s="1" t="s">
        <v>1398</v>
      </c>
      <c r="Q492" s="1" t="s">
        <v>1443</v>
      </c>
      <c r="R492" s="1" t="s">
        <v>1400</v>
      </c>
      <c r="S492" s="1" t="s">
        <v>1401</v>
      </c>
      <c r="T492" s="1">
        <v>34020103</v>
      </c>
      <c r="U492" s="1" t="s">
        <v>1444</v>
      </c>
      <c r="V492" s="1"/>
      <c r="W492" s="1"/>
      <c r="X492" s="42"/>
      <c r="Y492" s="1"/>
      <c r="Z492" s="1"/>
      <c r="AA492" s="43">
        <v>0</v>
      </c>
      <c r="AB492" s="1"/>
      <c r="AC492" s="1"/>
      <c r="AD492" s="1"/>
      <c r="AE492" s="1" t="s">
        <v>1441</v>
      </c>
      <c r="AF492" s="1" t="s">
        <v>1390</v>
      </c>
      <c r="AG492" s="1" t="s">
        <v>1292</v>
      </c>
    </row>
    <row r="493" spans="1:33" ht="38.25" x14ac:dyDescent="0.25">
      <c r="A493" s="8" t="s">
        <v>22</v>
      </c>
      <c r="B493" s="1">
        <v>77101703</v>
      </c>
      <c r="C493" s="1" t="s">
        <v>1445</v>
      </c>
      <c r="D493" s="9" t="s">
        <v>151</v>
      </c>
      <c r="E493" s="1" t="s">
        <v>158</v>
      </c>
      <c r="F493" s="1" t="s">
        <v>203</v>
      </c>
      <c r="G493" s="1" t="s">
        <v>73</v>
      </c>
      <c r="H493" s="1">
        <v>287009543</v>
      </c>
      <c r="I493" s="1">
        <v>287009543</v>
      </c>
      <c r="J493" s="1" t="s">
        <v>74</v>
      </c>
      <c r="K493" s="1" t="s">
        <v>75</v>
      </c>
      <c r="L493" s="1" t="s">
        <v>1381</v>
      </c>
      <c r="M493" s="1" t="s">
        <v>782</v>
      </c>
      <c r="N493" s="8" t="s">
        <v>1382</v>
      </c>
      <c r="O493" s="12" t="s">
        <v>1383</v>
      </c>
      <c r="P493" s="1" t="s">
        <v>1416</v>
      </c>
      <c r="Q493" s="1" t="s">
        <v>1446</v>
      </c>
      <c r="R493" s="1" t="s">
        <v>1418</v>
      </c>
      <c r="S493" s="1" t="s">
        <v>1419</v>
      </c>
      <c r="T493" s="1">
        <v>34020206</v>
      </c>
      <c r="U493" s="1" t="s">
        <v>1447</v>
      </c>
      <c r="V493" s="1"/>
      <c r="W493" s="1"/>
      <c r="X493" s="42"/>
      <c r="Y493" s="1"/>
      <c r="Z493" s="1"/>
      <c r="AA493" s="43">
        <v>0</v>
      </c>
      <c r="AB493" s="1"/>
      <c r="AC493" s="1"/>
      <c r="AD493" s="1"/>
      <c r="AE493" s="1" t="s">
        <v>1448</v>
      </c>
      <c r="AF493" s="1" t="s">
        <v>1390</v>
      </c>
      <c r="AG493" s="1" t="s">
        <v>1292</v>
      </c>
    </row>
    <row r="494" spans="1:33" ht="38.25" x14ac:dyDescent="0.25">
      <c r="A494" s="8" t="s">
        <v>22</v>
      </c>
      <c r="B494" s="1">
        <v>77101604</v>
      </c>
      <c r="C494" s="1" t="s">
        <v>1449</v>
      </c>
      <c r="D494" s="9" t="s">
        <v>151</v>
      </c>
      <c r="E494" s="1" t="s">
        <v>158</v>
      </c>
      <c r="F494" s="1" t="s">
        <v>203</v>
      </c>
      <c r="G494" s="1" t="s">
        <v>73</v>
      </c>
      <c r="H494" s="1">
        <v>30000000</v>
      </c>
      <c r="I494" s="1">
        <v>30000000</v>
      </c>
      <c r="J494" s="1" t="s">
        <v>74</v>
      </c>
      <c r="K494" s="1" t="s">
        <v>75</v>
      </c>
      <c r="L494" s="1" t="s">
        <v>1381</v>
      </c>
      <c r="M494" s="1" t="s">
        <v>782</v>
      </c>
      <c r="N494" s="8" t="s">
        <v>1382</v>
      </c>
      <c r="O494" s="88" t="s">
        <v>1383</v>
      </c>
      <c r="P494" s="1" t="s">
        <v>1416</v>
      </c>
      <c r="Q494" s="1" t="s">
        <v>1450</v>
      </c>
      <c r="R494" s="1" t="s">
        <v>1418</v>
      </c>
      <c r="S494" s="1" t="s">
        <v>1419</v>
      </c>
      <c r="T494" s="1">
        <v>34020208</v>
      </c>
      <c r="U494" s="1" t="s">
        <v>1451</v>
      </c>
      <c r="V494" s="1"/>
      <c r="W494" s="1"/>
      <c r="X494" s="42"/>
      <c r="Y494" s="1"/>
      <c r="Z494" s="1"/>
      <c r="AA494" s="43">
        <v>0</v>
      </c>
      <c r="AB494" s="1"/>
      <c r="AC494" s="1"/>
      <c r="AD494" s="1"/>
      <c r="AE494" s="1" t="s">
        <v>1433</v>
      </c>
      <c r="AF494" s="1" t="s">
        <v>1390</v>
      </c>
      <c r="AG494" s="1" t="s">
        <v>1292</v>
      </c>
    </row>
    <row r="495" spans="1:33" ht="63.75" x14ac:dyDescent="0.25">
      <c r="A495" s="8" t="s">
        <v>22</v>
      </c>
      <c r="B495" s="1">
        <v>77101604</v>
      </c>
      <c r="C495" s="1" t="s">
        <v>1452</v>
      </c>
      <c r="D495" s="9" t="s">
        <v>151</v>
      </c>
      <c r="E495" s="1" t="s">
        <v>158</v>
      </c>
      <c r="F495" s="1" t="s">
        <v>203</v>
      </c>
      <c r="G495" s="1" t="s">
        <v>73</v>
      </c>
      <c r="H495" s="1">
        <v>226000000</v>
      </c>
      <c r="I495" s="1">
        <v>226000000</v>
      </c>
      <c r="J495" s="1" t="s">
        <v>74</v>
      </c>
      <c r="K495" s="1" t="s">
        <v>75</v>
      </c>
      <c r="L495" s="1" t="s">
        <v>1381</v>
      </c>
      <c r="M495" s="1" t="s">
        <v>782</v>
      </c>
      <c r="N495" s="8" t="s">
        <v>1382</v>
      </c>
      <c r="O495" s="88" t="s">
        <v>1383</v>
      </c>
      <c r="P495" s="1" t="s">
        <v>1416</v>
      </c>
      <c r="Q495" s="1" t="s">
        <v>1453</v>
      </c>
      <c r="R495" s="1" t="s">
        <v>1418</v>
      </c>
      <c r="S495" s="1" t="s">
        <v>1419</v>
      </c>
      <c r="T495" s="1">
        <v>34020203</v>
      </c>
      <c r="U495" s="1" t="s">
        <v>1453</v>
      </c>
      <c r="V495" s="1"/>
      <c r="W495" s="1"/>
      <c r="X495" s="42"/>
      <c r="Y495" s="1"/>
      <c r="Z495" s="1"/>
      <c r="AA495" s="43">
        <v>0</v>
      </c>
      <c r="AB495" s="1"/>
      <c r="AC495" s="1"/>
      <c r="AD495" s="1"/>
      <c r="AE495" s="1" t="s">
        <v>1441</v>
      </c>
      <c r="AF495" s="1" t="s">
        <v>1390</v>
      </c>
      <c r="AG495" s="1" t="s">
        <v>1292</v>
      </c>
    </row>
    <row r="496" spans="1:33" ht="38.25" x14ac:dyDescent="0.25">
      <c r="A496" s="8" t="s">
        <v>22</v>
      </c>
      <c r="B496" s="1">
        <v>77101604</v>
      </c>
      <c r="C496" s="1" t="s">
        <v>1454</v>
      </c>
      <c r="D496" s="9" t="s">
        <v>151</v>
      </c>
      <c r="E496" s="1" t="s">
        <v>158</v>
      </c>
      <c r="F496" s="1" t="s">
        <v>203</v>
      </c>
      <c r="G496" s="1" t="s">
        <v>73</v>
      </c>
      <c r="H496" s="1">
        <v>101908971</v>
      </c>
      <c r="I496" s="1">
        <v>101908971</v>
      </c>
      <c r="J496" s="1" t="s">
        <v>74</v>
      </c>
      <c r="K496" s="1" t="s">
        <v>75</v>
      </c>
      <c r="L496" s="1" t="s">
        <v>1381</v>
      </c>
      <c r="M496" s="1" t="s">
        <v>782</v>
      </c>
      <c r="N496" s="8" t="s">
        <v>1382</v>
      </c>
      <c r="O496" s="88" t="s">
        <v>1383</v>
      </c>
      <c r="P496" s="1" t="s">
        <v>1416</v>
      </c>
      <c r="Q496" s="1" t="s">
        <v>1454</v>
      </c>
      <c r="R496" s="1" t="s">
        <v>1418</v>
      </c>
      <c r="S496" s="1" t="s">
        <v>1419</v>
      </c>
      <c r="T496" s="1">
        <v>34020202</v>
      </c>
      <c r="U496" s="1" t="s">
        <v>1455</v>
      </c>
      <c r="V496" s="1"/>
      <c r="W496" s="1"/>
      <c r="X496" s="42"/>
      <c r="Y496" s="1"/>
      <c r="Z496" s="1"/>
      <c r="AA496" s="43">
        <v>0</v>
      </c>
      <c r="AB496" s="1"/>
      <c r="AC496" s="1"/>
      <c r="AD496" s="1"/>
      <c r="AE496" s="1" t="s">
        <v>1456</v>
      </c>
      <c r="AF496" s="1" t="s">
        <v>1390</v>
      </c>
      <c r="AG496" s="1" t="s">
        <v>1292</v>
      </c>
    </row>
    <row r="497" spans="1:33" ht="38.25" x14ac:dyDescent="0.25">
      <c r="A497" s="8" t="s">
        <v>22</v>
      </c>
      <c r="B497" s="1">
        <v>77111603</v>
      </c>
      <c r="C497" s="1" t="s">
        <v>1457</v>
      </c>
      <c r="D497" s="9" t="s">
        <v>151</v>
      </c>
      <c r="E497" s="1" t="s">
        <v>158</v>
      </c>
      <c r="F497" s="1" t="s">
        <v>203</v>
      </c>
      <c r="G497" s="1" t="s">
        <v>73</v>
      </c>
      <c r="H497" s="1">
        <v>150324385.5</v>
      </c>
      <c r="I497" s="1">
        <v>150324385.5</v>
      </c>
      <c r="J497" s="1" t="s">
        <v>74</v>
      </c>
      <c r="K497" s="1" t="s">
        <v>75</v>
      </c>
      <c r="L497" s="1" t="s">
        <v>1381</v>
      </c>
      <c r="M497" s="1" t="s">
        <v>782</v>
      </c>
      <c r="N497" s="8" t="s">
        <v>1458</v>
      </c>
      <c r="O497" s="88" t="s">
        <v>1383</v>
      </c>
      <c r="P497" s="1" t="s">
        <v>1416</v>
      </c>
      <c r="Q497" s="1" t="s">
        <v>1459</v>
      </c>
      <c r="R497" s="1" t="s">
        <v>1418</v>
      </c>
      <c r="S497" s="1" t="s">
        <v>1419</v>
      </c>
      <c r="T497" s="1">
        <v>34020201</v>
      </c>
      <c r="U497" s="1" t="s">
        <v>1460</v>
      </c>
      <c r="V497" s="1"/>
      <c r="W497" s="1"/>
      <c r="X497" s="42"/>
      <c r="Y497" s="1"/>
      <c r="Z497" s="1"/>
      <c r="AA497" s="43">
        <v>0</v>
      </c>
      <c r="AB497" s="1"/>
      <c r="AC497" s="1"/>
      <c r="AD497" s="1"/>
      <c r="AE497" s="1" t="s">
        <v>1448</v>
      </c>
      <c r="AF497" s="1" t="s">
        <v>1390</v>
      </c>
      <c r="AG497" s="1" t="s">
        <v>1292</v>
      </c>
    </row>
    <row r="498" spans="1:33" ht="38.25" x14ac:dyDescent="0.25">
      <c r="A498" s="8" t="s">
        <v>22</v>
      </c>
      <c r="B498" s="1">
        <v>90121500</v>
      </c>
      <c r="C498" s="1" t="s">
        <v>1461</v>
      </c>
      <c r="D498" s="9" t="s">
        <v>96</v>
      </c>
      <c r="E498" s="1" t="s">
        <v>158</v>
      </c>
      <c r="F498" s="1" t="s">
        <v>103</v>
      </c>
      <c r="G498" s="1" t="s">
        <v>73</v>
      </c>
      <c r="H498" s="1">
        <v>25000000</v>
      </c>
      <c r="I498" s="1">
        <v>25000000</v>
      </c>
      <c r="J498" s="1" t="s">
        <v>74</v>
      </c>
      <c r="K498" s="1" t="s">
        <v>75</v>
      </c>
      <c r="L498" s="1" t="s">
        <v>1381</v>
      </c>
      <c r="M498" s="1" t="s">
        <v>782</v>
      </c>
      <c r="N498" s="8" t="s">
        <v>1382</v>
      </c>
      <c r="O498" s="88" t="s">
        <v>1383</v>
      </c>
      <c r="P498" s="1"/>
      <c r="Q498" s="1"/>
      <c r="R498" s="1"/>
      <c r="S498" s="1"/>
      <c r="T498" s="1"/>
      <c r="U498" s="1"/>
      <c r="V498" s="1"/>
      <c r="W498" s="1"/>
      <c r="X498" s="42"/>
      <c r="Y498" s="1"/>
      <c r="Z498" s="1"/>
      <c r="AA498" s="43">
        <v>0</v>
      </c>
      <c r="AB498" s="1"/>
      <c r="AC498" s="1"/>
      <c r="AD498" s="1"/>
      <c r="AE498" s="1" t="s">
        <v>1433</v>
      </c>
      <c r="AF498" s="1" t="s">
        <v>1390</v>
      </c>
      <c r="AG498" s="1" t="s">
        <v>1292</v>
      </c>
    </row>
    <row r="499" spans="1:33" ht="38.25" x14ac:dyDescent="0.25">
      <c r="A499" s="8" t="s">
        <v>22</v>
      </c>
      <c r="B499" s="1" t="s">
        <v>75</v>
      </c>
      <c r="C499" s="1" t="s">
        <v>1462</v>
      </c>
      <c r="D499" s="9" t="s">
        <v>96</v>
      </c>
      <c r="E499" s="1" t="s">
        <v>97</v>
      </c>
      <c r="F499" s="1" t="s">
        <v>1463</v>
      </c>
      <c r="G499" s="1" t="s">
        <v>73</v>
      </c>
      <c r="H499" s="1">
        <v>98091029</v>
      </c>
      <c r="I499" s="1">
        <v>98091029</v>
      </c>
      <c r="J499" s="1" t="s">
        <v>74</v>
      </c>
      <c r="K499" s="1" t="s">
        <v>75</v>
      </c>
      <c r="L499" s="1" t="s">
        <v>1381</v>
      </c>
      <c r="M499" s="1" t="s">
        <v>782</v>
      </c>
      <c r="N499" s="8" t="s">
        <v>1382</v>
      </c>
      <c r="O499" s="88" t="s">
        <v>1383</v>
      </c>
      <c r="P499" s="1" t="s">
        <v>1416</v>
      </c>
      <c r="Q499" s="1" t="s">
        <v>1464</v>
      </c>
      <c r="R499" s="1" t="s">
        <v>1418</v>
      </c>
      <c r="S499" s="1" t="s">
        <v>1419</v>
      </c>
      <c r="T499" s="1">
        <v>34020205</v>
      </c>
      <c r="U499" s="1" t="s">
        <v>1465</v>
      </c>
      <c r="V499" s="1"/>
      <c r="W499" s="1"/>
      <c r="X499" s="42"/>
      <c r="Y499" s="1"/>
      <c r="Z499" s="1"/>
      <c r="AA499" s="43">
        <v>0</v>
      </c>
      <c r="AB499" s="1"/>
      <c r="AC499" s="1"/>
      <c r="AD499" s="1"/>
      <c r="AE499" s="1" t="s">
        <v>75</v>
      </c>
      <c r="AF499" s="1" t="s">
        <v>75</v>
      </c>
      <c r="AG499" s="1" t="s">
        <v>75</v>
      </c>
    </row>
    <row r="500" spans="1:33" ht="38.25" x14ac:dyDescent="0.25">
      <c r="A500" s="8" t="s">
        <v>22</v>
      </c>
      <c r="B500" s="1" t="s">
        <v>75</v>
      </c>
      <c r="C500" s="1" t="s">
        <v>1462</v>
      </c>
      <c r="D500" s="9" t="s">
        <v>96</v>
      </c>
      <c r="E500" s="1" t="s">
        <v>97</v>
      </c>
      <c r="F500" s="1" t="s">
        <v>1463</v>
      </c>
      <c r="G500" s="1" t="s">
        <v>73</v>
      </c>
      <c r="H500" s="1">
        <v>98091029</v>
      </c>
      <c r="I500" s="1">
        <v>98091029</v>
      </c>
      <c r="J500" s="1" t="s">
        <v>74</v>
      </c>
      <c r="K500" s="1" t="s">
        <v>75</v>
      </c>
      <c r="L500" s="1" t="s">
        <v>1381</v>
      </c>
      <c r="M500" s="1" t="s">
        <v>782</v>
      </c>
      <c r="N500" s="8" t="s">
        <v>1382</v>
      </c>
      <c r="O500" s="88" t="s">
        <v>1383</v>
      </c>
      <c r="P500" s="1" t="s">
        <v>1416</v>
      </c>
      <c r="Q500" s="1" t="s">
        <v>1446</v>
      </c>
      <c r="R500" s="1" t="s">
        <v>1418</v>
      </c>
      <c r="S500" s="1" t="s">
        <v>1419</v>
      </c>
      <c r="T500" s="1">
        <v>34020206</v>
      </c>
      <c r="U500" s="1" t="s">
        <v>1447</v>
      </c>
      <c r="V500" s="1"/>
      <c r="W500" s="1"/>
      <c r="X500" s="42"/>
      <c r="Y500" s="1"/>
      <c r="Z500" s="1"/>
      <c r="AA500" s="43">
        <v>0</v>
      </c>
      <c r="AB500" s="1"/>
      <c r="AC500" s="1"/>
      <c r="AD500" s="1"/>
      <c r="AE500" s="1" t="s">
        <v>75</v>
      </c>
      <c r="AF500" s="1" t="s">
        <v>75</v>
      </c>
      <c r="AG500" s="1" t="s">
        <v>75</v>
      </c>
    </row>
    <row r="501" spans="1:33" ht="89.25" x14ac:dyDescent="0.25">
      <c r="A501" s="8" t="s">
        <v>22</v>
      </c>
      <c r="B501" s="1" t="s">
        <v>75</v>
      </c>
      <c r="C501" s="1" t="s">
        <v>1466</v>
      </c>
      <c r="D501" s="9" t="s">
        <v>96</v>
      </c>
      <c r="E501" s="1" t="s">
        <v>97</v>
      </c>
      <c r="F501" s="1" t="s">
        <v>1463</v>
      </c>
      <c r="G501" s="1" t="s">
        <v>73</v>
      </c>
      <c r="H501" s="1">
        <v>98091029</v>
      </c>
      <c r="I501" s="1">
        <v>98091029</v>
      </c>
      <c r="J501" s="1" t="s">
        <v>74</v>
      </c>
      <c r="K501" s="1" t="s">
        <v>75</v>
      </c>
      <c r="L501" s="1" t="s">
        <v>1381</v>
      </c>
      <c r="M501" s="1" t="s">
        <v>782</v>
      </c>
      <c r="N501" s="8" t="s">
        <v>1382</v>
      </c>
      <c r="O501" s="88" t="s">
        <v>1383</v>
      </c>
      <c r="P501" s="1" t="s">
        <v>1424</v>
      </c>
      <c r="Q501" s="1" t="s">
        <v>1425</v>
      </c>
      <c r="R501" s="1" t="s">
        <v>1426</v>
      </c>
      <c r="S501" s="1" t="s">
        <v>1427</v>
      </c>
      <c r="T501" s="1">
        <v>34020301</v>
      </c>
      <c r="U501" s="1" t="s">
        <v>1428</v>
      </c>
      <c r="V501" s="1"/>
      <c r="W501" s="1"/>
      <c r="X501" s="42"/>
      <c r="Y501" s="1"/>
      <c r="Z501" s="1"/>
      <c r="AA501" s="43">
        <v>0</v>
      </c>
      <c r="AB501" s="1"/>
      <c r="AC501" s="1"/>
      <c r="AD501" s="1"/>
      <c r="AE501" s="1"/>
      <c r="AF501" s="1"/>
      <c r="AG501" s="1"/>
    </row>
    <row r="502" spans="1:33" ht="38.25" x14ac:dyDescent="0.25">
      <c r="A502" s="8" t="s">
        <v>22</v>
      </c>
      <c r="B502" s="1" t="s">
        <v>75</v>
      </c>
      <c r="C502" s="1" t="s">
        <v>1467</v>
      </c>
      <c r="D502" s="9" t="s">
        <v>620</v>
      </c>
      <c r="E502" s="1" t="s">
        <v>412</v>
      </c>
      <c r="F502" s="1" t="s">
        <v>1463</v>
      </c>
      <c r="G502" s="1" t="s">
        <v>73</v>
      </c>
      <c r="H502" s="1">
        <v>5584586</v>
      </c>
      <c r="I502" s="1">
        <v>5584586</v>
      </c>
      <c r="J502" s="1" t="s">
        <v>74</v>
      </c>
      <c r="K502" s="1" t="s">
        <v>75</v>
      </c>
      <c r="L502" s="1" t="s">
        <v>1381</v>
      </c>
      <c r="M502" s="1" t="s">
        <v>782</v>
      </c>
      <c r="N502" s="8" t="s">
        <v>1382</v>
      </c>
      <c r="O502" s="88" t="s">
        <v>1383</v>
      </c>
      <c r="P502" s="1" t="s">
        <v>1416</v>
      </c>
      <c r="Q502" s="1" t="s">
        <v>1446</v>
      </c>
      <c r="R502" s="1" t="s">
        <v>1418</v>
      </c>
      <c r="S502" s="1" t="s">
        <v>1419</v>
      </c>
      <c r="T502" s="1">
        <v>34020206</v>
      </c>
      <c r="U502" s="1" t="s">
        <v>1447</v>
      </c>
      <c r="V502" s="1"/>
      <c r="W502" s="1"/>
      <c r="X502" s="42"/>
      <c r="Y502" s="1"/>
      <c r="Z502" s="1"/>
      <c r="AA502" s="43">
        <v>0</v>
      </c>
      <c r="AB502" s="1"/>
      <c r="AC502" s="1"/>
      <c r="AD502" s="1"/>
      <c r="AE502" s="1" t="s">
        <v>75</v>
      </c>
      <c r="AF502" s="1" t="s">
        <v>75</v>
      </c>
      <c r="AG502" s="1" t="s">
        <v>75</v>
      </c>
    </row>
    <row r="503" spans="1:33" ht="89.25" x14ac:dyDescent="0.25">
      <c r="A503" s="8" t="s">
        <v>22</v>
      </c>
      <c r="B503" s="1" t="s">
        <v>75</v>
      </c>
      <c r="C503" s="1" t="s">
        <v>1468</v>
      </c>
      <c r="D503" s="9" t="s">
        <v>96</v>
      </c>
      <c r="E503" s="1" t="s">
        <v>158</v>
      </c>
      <c r="F503" s="1" t="s">
        <v>1463</v>
      </c>
      <c r="G503" s="1" t="s">
        <v>73</v>
      </c>
      <c r="H503" s="1">
        <v>100000000</v>
      </c>
      <c r="I503" s="1">
        <v>100000000</v>
      </c>
      <c r="J503" s="1" t="s">
        <v>74</v>
      </c>
      <c r="K503" s="1" t="s">
        <v>75</v>
      </c>
      <c r="L503" s="1" t="s">
        <v>1381</v>
      </c>
      <c r="M503" s="1" t="s">
        <v>782</v>
      </c>
      <c r="N503" s="8" t="s">
        <v>1382</v>
      </c>
      <c r="O503" s="88" t="s">
        <v>1383</v>
      </c>
      <c r="P503" s="1" t="s">
        <v>1424</v>
      </c>
      <c r="Q503" s="1" t="s">
        <v>1425</v>
      </c>
      <c r="R503" s="1" t="s">
        <v>1426</v>
      </c>
      <c r="S503" s="1" t="s">
        <v>1427</v>
      </c>
      <c r="T503" s="1">
        <v>34020301</v>
      </c>
      <c r="U503" s="1" t="s">
        <v>1428</v>
      </c>
      <c r="V503" s="1"/>
      <c r="W503" s="1"/>
      <c r="X503" s="42"/>
      <c r="Y503" s="1"/>
      <c r="Z503" s="1"/>
      <c r="AA503" s="43">
        <v>0</v>
      </c>
      <c r="AB503" s="1"/>
      <c r="AC503" s="1"/>
      <c r="AD503" s="1"/>
      <c r="AE503" s="1" t="s">
        <v>75</v>
      </c>
      <c r="AF503" s="1" t="s">
        <v>75</v>
      </c>
      <c r="AG503" s="1" t="s">
        <v>75</v>
      </c>
    </row>
    <row r="504" spans="1:33" ht="38.25" x14ac:dyDescent="0.25">
      <c r="A504" s="8" t="s">
        <v>22</v>
      </c>
      <c r="B504" s="1" t="s">
        <v>75</v>
      </c>
      <c r="C504" s="1" t="s">
        <v>1469</v>
      </c>
      <c r="D504" s="9" t="s">
        <v>96</v>
      </c>
      <c r="E504" s="1" t="s">
        <v>158</v>
      </c>
      <c r="F504" s="1" t="s">
        <v>1463</v>
      </c>
      <c r="G504" s="1" t="s">
        <v>73</v>
      </c>
      <c r="H504" s="1">
        <v>6690457</v>
      </c>
      <c r="I504" s="1">
        <v>6690457</v>
      </c>
      <c r="J504" s="1" t="s">
        <v>74</v>
      </c>
      <c r="K504" s="1" t="s">
        <v>75</v>
      </c>
      <c r="L504" s="1" t="s">
        <v>1381</v>
      </c>
      <c r="M504" s="1" t="s">
        <v>782</v>
      </c>
      <c r="N504" s="8" t="s">
        <v>1382</v>
      </c>
      <c r="O504" s="88" t="s">
        <v>1383</v>
      </c>
      <c r="P504" s="1" t="s">
        <v>1416</v>
      </c>
      <c r="Q504" s="1" t="s">
        <v>1446</v>
      </c>
      <c r="R504" s="1" t="s">
        <v>1418</v>
      </c>
      <c r="S504" s="1" t="s">
        <v>1419</v>
      </c>
      <c r="T504" s="1">
        <v>34020206</v>
      </c>
      <c r="U504" s="1" t="s">
        <v>1447</v>
      </c>
      <c r="V504" s="1"/>
      <c r="W504" s="1"/>
      <c r="X504" s="42"/>
      <c r="Y504" s="1"/>
      <c r="Z504" s="1"/>
      <c r="AA504" s="43">
        <v>0</v>
      </c>
      <c r="AB504" s="1"/>
      <c r="AC504" s="1"/>
      <c r="AD504" s="1"/>
      <c r="AE504" s="1" t="s">
        <v>75</v>
      </c>
      <c r="AF504" s="1" t="s">
        <v>75</v>
      </c>
      <c r="AG504" s="1" t="s">
        <v>75</v>
      </c>
    </row>
    <row r="505" spans="1:33" ht="38.25" x14ac:dyDescent="0.25">
      <c r="A505" s="8" t="s">
        <v>22</v>
      </c>
      <c r="B505" s="1" t="s">
        <v>75</v>
      </c>
      <c r="C505" s="1" t="s">
        <v>1470</v>
      </c>
      <c r="D505" s="9" t="s">
        <v>96</v>
      </c>
      <c r="E505" s="1" t="s">
        <v>158</v>
      </c>
      <c r="F505" s="1" t="s">
        <v>1463</v>
      </c>
      <c r="G505" s="1" t="s">
        <v>73</v>
      </c>
      <c r="H505" s="1">
        <v>3500000</v>
      </c>
      <c r="I505" s="1">
        <v>3500000</v>
      </c>
      <c r="J505" s="1" t="s">
        <v>74</v>
      </c>
      <c r="K505" s="1" t="s">
        <v>75</v>
      </c>
      <c r="L505" s="1" t="s">
        <v>1381</v>
      </c>
      <c r="M505" s="1" t="s">
        <v>782</v>
      </c>
      <c r="N505" s="8" t="s">
        <v>1382</v>
      </c>
      <c r="O505" s="88" t="s">
        <v>1383</v>
      </c>
      <c r="P505" s="1" t="s">
        <v>1416</v>
      </c>
      <c r="Q505" s="1" t="s">
        <v>1446</v>
      </c>
      <c r="R505" s="1" t="s">
        <v>1418</v>
      </c>
      <c r="S505" s="1" t="s">
        <v>1419</v>
      </c>
      <c r="T505" s="1">
        <v>34020206</v>
      </c>
      <c r="U505" s="1" t="s">
        <v>1447</v>
      </c>
      <c r="V505" s="1"/>
      <c r="W505" s="1"/>
      <c r="X505" s="42"/>
      <c r="Y505" s="1"/>
      <c r="Z505" s="1"/>
      <c r="AA505" s="43">
        <v>0</v>
      </c>
      <c r="AB505" s="1"/>
      <c r="AC505" s="1"/>
      <c r="AD505" s="1"/>
      <c r="AE505" s="1" t="s">
        <v>75</v>
      </c>
      <c r="AF505" s="1" t="s">
        <v>75</v>
      </c>
      <c r="AG505" s="1" t="s">
        <v>75</v>
      </c>
    </row>
    <row r="506" spans="1:33" ht="38.25" x14ac:dyDescent="0.25">
      <c r="A506" s="8" t="s">
        <v>22</v>
      </c>
      <c r="B506" s="1" t="s">
        <v>75</v>
      </c>
      <c r="C506" s="1" t="s">
        <v>1471</v>
      </c>
      <c r="D506" s="9" t="s">
        <v>96</v>
      </c>
      <c r="E506" s="1" t="s">
        <v>158</v>
      </c>
      <c r="F506" s="1" t="s">
        <v>1463</v>
      </c>
      <c r="G506" s="1" t="s">
        <v>73</v>
      </c>
      <c r="H506" s="1">
        <v>2800000</v>
      </c>
      <c r="I506" s="1">
        <v>2800000</v>
      </c>
      <c r="J506" s="1" t="s">
        <v>74</v>
      </c>
      <c r="K506" s="1" t="s">
        <v>75</v>
      </c>
      <c r="L506" s="1" t="s">
        <v>1381</v>
      </c>
      <c r="M506" s="1" t="s">
        <v>782</v>
      </c>
      <c r="N506" s="8" t="s">
        <v>1382</v>
      </c>
      <c r="O506" s="88" t="s">
        <v>1383</v>
      </c>
      <c r="P506" s="1" t="s">
        <v>1416</v>
      </c>
      <c r="Q506" s="1" t="s">
        <v>1446</v>
      </c>
      <c r="R506" s="1" t="s">
        <v>1418</v>
      </c>
      <c r="S506" s="1" t="s">
        <v>1419</v>
      </c>
      <c r="T506" s="1">
        <v>34020206</v>
      </c>
      <c r="U506" s="1" t="s">
        <v>1447</v>
      </c>
      <c r="V506" s="1"/>
      <c r="W506" s="1"/>
      <c r="X506" s="42"/>
      <c r="Y506" s="1"/>
      <c r="Z506" s="1"/>
      <c r="AA506" s="43">
        <v>0</v>
      </c>
      <c r="AB506" s="1"/>
      <c r="AC506" s="1"/>
      <c r="AD506" s="1"/>
      <c r="AE506" s="1" t="s">
        <v>75</v>
      </c>
      <c r="AF506" s="1" t="s">
        <v>75</v>
      </c>
      <c r="AG506" s="1" t="s">
        <v>75</v>
      </c>
    </row>
    <row r="507" spans="1:33" ht="229.5" x14ac:dyDescent="0.25">
      <c r="A507" s="8" t="s">
        <v>21</v>
      </c>
      <c r="B507" s="1">
        <v>93141501</v>
      </c>
      <c r="C507" s="1" t="s">
        <v>1472</v>
      </c>
      <c r="D507" s="9" t="s">
        <v>151</v>
      </c>
      <c r="E507" s="1" t="s">
        <v>152</v>
      </c>
      <c r="F507" s="1" t="s">
        <v>103</v>
      </c>
      <c r="G507" s="1" t="s">
        <v>73</v>
      </c>
      <c r="H507" s="1">
        <v>1416222525</v>
      </c>
      <c r="I507" s="1">
        <v>1416222525</v>
      </c>
      <c r="J507" s="1" t="s">
        <v>74</v>
      </c>
      <c r="K507" s="1" t="s">
        <v>75</v>
      </c>
      <c r="L507" s="1" t="s">
        <v>1473</v>
      </c>
      <c r="M507" s="1" t="s">
        <v>1474</v>
      </c>
      <c r="N507" s="8" t="s">
        <v>1475</v>
      </c>
      <c r="O507" s="12" t="s">
        <v>1476</v>
      </c>
      <c r="P507" s="1" t="s">
        <v>1477</v>
      </c>
      <c r="Q507" s="1" t="s">
        <v>1478</v>
      </c>
      <c r="R507" s="1" t="s">
        <v>1479</v>
      </c>
      <c r="S507" s="1" t="s">
        <v>1480</v>
      </c>
      <c r="T507" s="1" t="s">
        <v>1478</v>
      </c>
      <c r="U507" s="1" t="s">
        <v>1481</v>
      </c>
      <c r="V507" s="1">
        <v>6308</v>
      </c>
      <c r="W507" s="1">
        <v>16012</v>
      </c>
      <c r="X507" s="42"/>
      <c r="Y507" s="1"/>
      <c r="Z507" s="1"/>
      <c r="AA507" s="44">
        <f>+IF(AND(W507="",X507="",Y507="",Z507=""),"",IF(AND(W507&lt;&gt;"",X507="",Y507="",Z507=""),0%,IF(AND(W507&lt;&gt;"",X507&lt;&gt;"",Y507="",Z507=""),33%,IF(AND(W507&lt;&gt;"",X507&lt;&gt;"",Y507&lt;&gt;"",Z507=""),66%,IF(AND(W507&lt;&gt;"",X507&lt;&gt;"",Y507&lt;&gt;"",Z507&lt;&gt;""),100%,"Información incompleta")))))</f>
        <v>0</v>
      </c>
      <c r="AB507" s="1" t="s">
        <v>1482</v>
      </c>
      <c r="AC507" s="1" t="s">
        <v>81</v>
      </c>
      <c r="AD507" s="1" t="s">
        <v>1483</v>
      </c>
      <c r="AE507" s="1" t="s">
        <v>1484</v>
      </c>
      <c r="AF507" s="1" t="s">
        <v>83</v>
      </c>
      <c r="AG507" s="1" t="s">
        <v>1485</v>
      </c>
    </row>
    <row r="508" spans="1:33" ht="280.5" x14ac:dyDescent="0.25">
      <c r="A508" s="8" t="s">
        <v>21</v>
      </c>
      <c r="B508" s="1">
        <v>93141501</v>
      </c>
      <c r="C508" s="1" t="s">
        <v>1486</v>
      </c>
      <c r="D508" s="9" t="s">
        <v>102</v>
      </c>
      <c r="E508" s="1" t="s">
        <v>158</v>
      </c>
      <c r="F508" s="1" t="s">
        <v>203</v>
      </c>
      <c r="G508" s="1" t="s">
        <v>73</v>
      </c>
      <c r="H508" s="1">
        <v>400000000</v>
      </c>
      <c r="I508" s="1">
        <v>400000000</v>
      </c>
      <c r="J508" s="1" t="s">
        <v>74</v>
      </c>
      <c r="K508" s="1" t="s">
        <v>75</v>
      </c>
      <c r="L508" s="1" t="s">
        <v>1487</v>
      </c>
      <c r="M508" s="1" t="s">
        <v>1488</v>
      </c>
      <c r="N508" s="8" t="s">
        <v>1489</v>
      </c>
      <c r="O508" s="12" t="s">
        <v>1490</v>
      </c>
      <c r="P508" s="1" t="s">
        <v>1491</v>
      </c>
      <c r="Q508" s="1" t="s">
        <v>1492</v>
      </c>
      <c r="R508" s="1" t="s">
        <v>1493</v>
      </c>
      <c r="S508" s="1" t="s">
        <v>1494</v>
      </c>
      <c r="T508" s="1" t="s">
        <v>1495</v>
      </c>
      <c r="U508" s="1" t="s">
        <v>1496</v>
      </c>
      <c r="V508" s="1"/>
      <c r="W508" s="1">
        <v>15586</v>
      </c>
      <c r="X508" s="42"/>
      <c r="Y508" s="1"/>
      <c r="Z508" s="1"/>
      <c r="AA508" s="44">
        <f t="shared" ref="AA508:AA519" si="10">+IF(AND(W508="",X508="",Y508="",Z508=""),"",IF(AND(W508&lt;&gt;"",X508="",Y508="",Z508=""),0%,IF(AND(W508&lt;&gt;"",X508&lt;&gt;"",Y508="",Z508=""),33%,IF(AND(W508&lt;&gt;"",X508&lt;&gt;"",Y508&lt;&gt;"",Z508=""),66%,IF(AND(W508&lt;&gt;"",X508&lt;&gt;"",Y508&lt;&gt;"",Z508&lt;&gt;""),100%,"Información incompleta")))))</f>
        <v>0</v>
      </c>
      <c r="AB508" s="1"/>
      <c r="AC508" s="1" t="s">
        <v>473</v>
      </c>
      <c r="AD508" s="1" t="s">
        <v>1497</v>
      </c>
      <c r="AE508" s="1" t="s">
        <v>1498</v>
      </c>
      <c r="AF508" s="1" t="s">
        <v>90</v>
      </c>
      <c r="AG508" s="1" t="s">
        <v>1499</v>
      </c>
    </row>
    <row r="509" spans="1:33" ht="382.5" x14ac:dyDescent="0.25">
      <c r="A509" s="8" t="s">
        <v>21</v>
      </c>
      <c r="B509" s="1">
        <v>93141501</v>
      </c>
      <c r="C509" s="1" t="s">
        <v>1500</v>
      </c>
      <c r="D509" s="9" t="s">
        <v>102</v>
      </c>
      <c r="E509" s="1" t="s">
        <v>158</v>
      </c>
      <c r="F509" s="1" t="s">
        <v>203</v>
      </c>
      <c r="G509" s="1" t="s">
        <v>73</v>
      </c>
      <c r="H509" s="1">
        <v>800000000</v>
      </c>
      <c r="I509" s="1">
        <v>800000000</v>
      </c>
      <c r="J509" s="1" t="s">
        <v>74</v>
      </c>
      <c r="K509" s="1" t="s">
        <v>75</v>
      </c>
      <c r="L509" s="1" t="s">
        <v>1487</v>
      </c>
      <c r="M509" s="1" t="s">
        <v>1488</v>
      </c>
      <c r="N509" s="8" t="s">
        <v>1489</v>
      </c>
      <c r="O509" s="12" t="s">
        <v>1490</v>
      </c>
      <c r="P509" s="1" t="s">
        <v>1501</v>
      </c>
      <c r="Q509" s="1" t="s">
        <v>1502</v>
      </c>
      <c r="R509" s="1" t="s">
        <v>1503</v>
      </c>
      <c r="S509" s="1" t="s">
        <v>1504</v>
      </c>
      <c r="T509" s="1" t="s">
        <v>1505</v>
      </c>
      <c r="U509" s="1" t="s">
        <v>1506</v>
      </c>
      <c r="V509" s="1"/>
      <c r="W509" s="1">
        <v>16365</v>
      </c>
      <c r="X509" s="42"/>
      <c r="Y509" s="1"/>
      <c r="Z509" s="1"/>
      <c r="AA509" s="44">
        <f t="shared" si="10"/>
        <v>0</v>
      </c>
      <c r="AB509" s="1" t="s">
        <v>1507</v>
      </c>
      <c r="AC509" s="1" t="s">
        <v>473</v>
      </c>
      <c r="AD509" s="1" t="s">
        <v>1508</v>
      </c>
      <c r="AE509" s="1" t="s">
        <v>1509</v>
      </c>
      <c r="AF509" s="1" t="s">
        <v>90</v>
      </c>
      <c r="AG509" s="1" t="s">
        <v>1499</v>
      </c>
    </row>
    <row r="510" spans="1:33" ht="191.25" x14ac:dyDescent="0.25">
      <c r="A510" s="8" t="s">
        <v>21</v>
      </c>
      <c r="B510" s="1">
        <v>93141501</v>
      </c>
      <c r="C510" s="1" t="s">
        <v>1510</v>
      </c>
      <c r="D510" s="9" t="s">
        <v>102</v>
      </c>
      <c r="E510" s="1" t="s">
        <v>86</v>
      </c>
      <c r="F510" s="1" t="s">
        <v>203</v>
      </c>
      <c r="G510" s="1" t="s">
        <v>73</v>
      </c>
      <c r="H510" s="1">
        <v>250000000</v>
      </c>
      <c r="I510" s="1">
        <v>250000000</v>
      </c>
      <c r="J510" s="1" t="s">
        <v>74</v>
      </c>
      <c r="K510" s="1" t="s">
        <v>75</v>
      </c>
      <c r="L510" s="1" t="s">
        <v>1487</v>
      </c>
      <c r="M510" s="1" t="s">
        <v>1488</v>
      </c>
      <c r="N510" s="8" t="s">
        <v>1489</v>
      </c>
      <c r="O510" s="12" t="s">
        <v>1490</v>
      </c>
      <c r="P510" s="1" t="s">
        <v>1501</v>
      </c>
      <c r="Q510" s="1" t="s">
        <v>1511</v>
      </c>
      <c r="R510" s="1" t="s">
        <v>1503</v>
      </c>
      <c r="S510" s="1" t="s">
        <v>1504</v>
      </c>
      <c r="T510" s="1" t="s">
        <v>1511</v>
      </c>
      <c r="U510" s="1" t="s">
        <v>1512</v>
      </c>
      <c r="V510" s="1"/>
      <c r="W510" s="1">
        <v>16367</v>
      </c>
      <c r="X510" s="42"/>
      <c r="Y510" s="1"/>
      <c r="Z510" s="1"/>
      <c r="AA510" s="44">
        <f t="shared" si="10"/>
        <v>0</v>
      </c>
      <c r="AB510" s="1" t="s">
        <v>1513</v>
      </c>
      <c r="AC510" s="1" t="s">
        <v>473</v>
      </c>
      <c r="AD510" s="1" t="s">
        <v>1514</v>
      </c>
      <c r="AE510" s="1" t="s">
        <v>1515</v>
      </c>
      <c r="AF510" s="1" t="s">
        <v>90</v>
      </c>
      <c r="AG510" s="1" t="s">
        <v>1499</v>
      </c>
    </row>
    <row r="511" spans="1:33" ht="178.5" x14ac:dyDescent="0.25">
      <c r="A511" s="8" t="s">
        <v>21</v>
      </c>
      <c r="B511" s="1">
        <v>93141501</v>
      </c>
      <c r="C511" s="1" t="s">
        <v>1516</v>
      </c>
      <c r="D511" s="9" t="s">
        <v>70</v>
      </c>
      <c r="E511" s="1" t="s">
        <v>152</v>
      </c>
      <c r="F511" s="1" t="s">
        <v>203</v>
      </c>
      <c r="G511" s="1" t="s">
        <v>73</v>
      </c>
      <c r="H511" s="1">
        <v>377225640</v>
      </c>
      <c r="I511" s="1">
        <v>377225640</v>
      </c>
      <c r="J511" s="1" t="s">
        <v>74</v>
      </c>
      <c r="K511" s="1" t="s">
        <v>75</v>
      </c>
      <c r="L511" s="1" t="s">
        <v>1487</v>
      </c>
      <c r="M511" s="1" t="s">
        <v>1488</v>
      </c>
      <c r="N511" s="8" t="s">
        <v>1489</v>
      </c>
      <c r="O511" s="12" t="s">
        <v>1490</v>
      </c>
      <c r="P511" s="1" t="s">
        <v>1517</v>
      </c>
      <c r="Q511" s="1" t="s">
        <v>1518</v>
      </c>
      <c r="R511" s="1" t="s">
        <v>1519</v>
      </c>
      <c r="S511" s="1" t="s">
        <v>1520</v>
      </c>
      <c r="T511" s="1" t="s">
        <v>1521</v>
      </c>
      <c r="U511" s="1" t="s">
        <v>1522</v>
      </c>
      <c r="V511" s="1"/>
      <c r="W511" s="1">
        <v>16370</v>
      </c>
      <c r="X511" s="42"/>
      <c r="Y511" s="1"/>
      <c r="Z511" s="1"/>
      <c r="AA511" s="44">
        <f t="shared" si="10"/>
        <v>0</v>
      </c>
      <c r="AB511" s="1" t="s">
        <v>1507</v>
      </c>
      <c r="AC511" s="1" t="s">
        <v>473</v>
      </c>
      <c r="AD511" s="1" t="s">
        <v>1523</v>
      </c>
      <c r="AE511" s="1" t="s">
        <v>1524</v>
      </c>
      <c r="AF511" s="1" t="s">
        <v>83</v>
      </c>
      <c r="AG511" s="1" t="s">
        <v>1485</v>
      </c>
    </row>
    <row r="512" spans="1:33" ht="293.25" x14ac:dyDescent="0.25">
      <c r="A512" s="8" t="s">
        <v>21</v>
      </c>
      <c r="B512" s="1">
        <v>93141501</v>
      </c>
      <c r="C512" s="1" t="s">
        <v>1525</v>
      </c>
      <c r="D512" s="9" t="s">
        <v>102</v>
      </c>
      <c r="E512" s="1" t="s">
        <v>152</v>
      </c>
      <c r="F512" s="1" t="s">
        <v>1526</v>
      </c>
      <c r="G512" s="1" t="s">
        <v>73</v>
      </c>
      <c r="H512" s="1">
        <v>90000000</v>
      </c>
      <c r="I512" s="1">
        <v>90000000</v>
      </c>
      <c r="J512" s="1" t="s">
        <v>74</v>
      </c>
      <c r="K512" s="1" t="s">
        <v>75</v>
      </c>
      <c r="L512" s="1" t="s">
        <v>1487</v>
      </c>
      <c r="M512" s="1" t="s">
        <v>1488</v>
      </c>
      <c r="N512" s="8" t="s">
        <v>1489</v>
      </c>
      <c r="O512" s="12" t="s">
        <v>1490</v>
      </c>
      <c r="P512" s="1" t="s">
        <v>1527</v>
      </c>
      <c r="Q512" s="1" t="s">
        <v>1528</v>
      </c>
      <c r="R512" s="1" t="s">
        <v>1529</v>
      </c>
      <c r="S512" s="1" t="s">
        <v>1504</v>
      </c>
      <c r="T512" s="1" t="s">
        <v>1530</v>
      </c>
      <c r="U512" s="1" t="s">
        <v>1531</v>
      </c>
      <c r="V512" s="1"/>
      <c r="W512" s="1">
        <v>16371</v>
      </c>
      <c r="X512" s="42"/>
      <c r="Y512" s="1"/>
      <c r="Z512" s="1"/>
      <c r="AA512" s="44">
        <f t="shared" si="10"/>
        <v>0</v>
      </c>
      <c r="AB512" s="1"/>
      <c r="AC512" s="1" t="s">
        <v>473</v>
      </c>
      <c r="AD512" s="1" t="s">
        <v>1532</v>
      </c>
      <c r="AE512" s="1" t="s">
        <v>1515</v>
      </c>
      <c r="AF512" s="1" t="s">
        <v>90</v>
      </c>
      <c r="AG512" s="1" t="s">
        <v>1499</v>
      </c>
    </row>
    <row r="513" spans="1:33" ht="51" x14ac:dyDescent="0.25">
      <c r="A513" s="8" t="s">
        <v>21</v>
      </c>
      <c r="B513" s="1">
        <v>93141501</v>
      </c>
      <c r="C513" s="1" t="s">
        <v>1533</v>
      </c>
      <c r="D513" s="9" t="s">
        <v>151</v>
      </c>
      <c r="E513" s="1" t="s">
        <v>123</v>
      </c>
      <c r="F513" s="1" t="s">
        <v>103</v>
      </c>
      <c r="G513" s="1" t="s">
        <v>73</v>
      </c>
      <c r="H513" s="1">
        <v>170000000</v>
      </c>
      <c r="I513" s="1">
        <v>170000000</v>
      </c>
      <c r="J513" s="1" t="s">
        <v>74</v>
      </c>
      <c r="K513" s="1" t="s">
        <v>75</v>
      </c>
      <c r="L513" s="1" t="s">
        <v>1473</v>
      </c>
      <c r="M513" s="1" t="s">
        <v>1474</v>
      </c>
      <c r="N513" s="8" t="s">
        <v>1475</v>
      </c>
      <c r="O513" s="12" t="s">
        <v>1476</v>
      </c>
      <c r="P513" s="1" t="s">
        <v>1477</v>
      </c>
      <c r="Q513" s="1" t="s">
        <v>1534</v>
      </c>
      <c r="R513" s="1" t="s">
        <v>1535</v>
      </c>
      <c r="S513" s="1" t="s">
        <v>1480</v>
      </c>
      <c r="T513" s="1" t="s">
        <v>1536</v>
      </c>
      <c r="U513" s="1" t="s">
        <v>1537</v>
      </c>
      <c r="V513" s="1"/>
      <c r="W513" s="1">
        <v>16128</v>
      </c>
      <c r="X513" s="42"/>
      <c r="Y513" s="1"/>
      <c r="Z513" s="1"/>
      <c r="AA513" s="44">
        <f t="shared" si="10"/>
        <v>0</v>
      </c>
      <c r="AB513" s="1"/>
      <c r="AC513" s="1" t="s">
        <v>473</v>
      </c>
      <c r="AD513" s="1" t="s">
        <v>1538</v>
      </c>
      <c r="AE513" s="1" t="s">
        <v>1539</v>
      </c>
      <c r="AF513" s="1" t="s">
        <v>90</v>
      </c>
      <c r="AG513" s="1" t="s">
        <v>1499</v>
      </c>
    </row>
    <row r="514" spans="1:33" ht="38.25" x14ac:dyDescent="0.25">
      <c r="A514" s="8" t="s">
        <v>21</v>
      </c>
      <c r="B514" s="1">
        <v>93141501</v>
      </c>
      <c r="C514" s="1" t="s">
        <v>1540</v>
      </c>
      <c r="D514" s="9" t="s">
        <v>102</v>
      </c>
      <c r="E514" s="1" t="s">
        <v>158</v>
      </c>
      <c r="F514" s="1" t="s">
        <v>103</v>
      </c>
      <c r="G514" s="1" t="s">
        <v>73</v>
      </c>
      <c r="H514" s="1">
        <v>480000000</v>
      </c>
      <c r="I514" s="1">
        <v>480000000</v>
      </c>
      <c r="J514" s="1" t="s">
        <v>74</v>
      </c>
      <c r="K514" s="1" t="s">
        <v>75</v>
      </c>
      <c r="L514" s="1" t="s">
        <v>1473</v>
      </c>
      <c r="M514" s="1" t="s">
        <v>1474</v>
      </c>
      <c r="N514" s="8" t="s">
        <v>1475</v>
      </c>
      <c r="O514" s="12" t="s">
        <v>1476</v>
      </c>
      <c r="P514" s="1" t="s">
        <v>1477</v>
      </c>
      <c r="Q514" s="1" t="s">
        <v>1534</v>
      </c>
      <c r="R514" s="1" t="s">
        <v>1535</v>
      </c>
      <c r="S514" s="1" t="s">
        <v>1480</v>
      </c>
      <c r="T514" s="1" t="s">
        <v>1536</v>
      </c>
      <c r="U514" s="1" t="s">
        <v>1541</v>
      </c>
      <c r="V514" s="1"/>
      <c r="W514" s="1">
        <v>16127</v>
      </c>
      <c r="X514" s="42"/>
      <c r="Y514" s="1"/>
      <c r="Z514" s="1"/>
      <c r="AA514" s="44">
        <f t="shared" si="10"/>
        <v>0</v>
      </c>
      <c r="AB514" s="1"/>
      <c r="AC514" s="1" t="s">
        <v>473</v>
      </c>
      <c r="AD514" s="1" t="s">
        <v>1538</v>
      </c>
      <c r="AE514" s="1" t="s">
        <v>1539</v>
      </c>
      <c r="AF514" s="1" t="s">
        <v>90</v>
      </c>
      <c r="AG514" s="1" t="s">
        <v>1499</v>
      </c>
    </row>
    <row r="515" spans="1:33" ht="38.25" x14ac:dyDescent="0.25">
      <c r="A515" s="8" t="s">
        <v>21</v>
      </c>
      <c r="B515" s="1">
        <v>93141501</v>
      </c>
      <c r="C515" s="1" t="s">
        <v>1542</v>
      </c>
      <c r="D515" s="9" t="s">
        <v>151</v>
      </c>
      <c r="E515" s="1" t="s">
        <v>123</v>
      </c>
      <c r="F515" s="1" t="s">
        <v>72</v>
      </c>
      <c r="G515" s="1" t="s">
        <v>73</v>
      </c>
      <c r="H515" s="1">
        <v>57821675</v>
      </c>
      <c r="I515" s="1">
        <v>57821675</v>
      </c>
      <c r="J515" s="1" t="s">
        <v>74</v>
      </c>
      <c r="K515" s="1" t="s">
        <v>75</v>
      </c>
      <c r="L515" s="1" t="s">
        <v>1487</v>
      </c>
      <c r="M515" s="1" t="s">
        <v>1488</v>
      </c>
      <c r="N515" s="8" t="s">
        <v>1489</v>
      </c>
      <c r="O515" s="12" t="s">
        <v>1490</v>
      </c>
      <c r="P515" s="1" t="s">
        <v>1477</v>
      </c>
      <c r="Q515" s="1" t="s">
        <v>1543</v>
      </c>
      <c r="R515" s="1" t="s">
        <v>1535</v>
      </c>
      <c r="S515" s="1" t="s">
        <v>1480</v>
      </c>
      <c r="T515" s="1" t="s">
        <v>1544</v>
      </c>
      <c r="U515" s="1" t="s">
        <v>1545</v>
      </c>
      <c r="V515" s="1"/>
      <c r="W515" s="1">
        <v>15597</v>
      </c>
      <c r="X515" s="42"/>
      <c r="Y515" s="1"/>
      <c r="Z515" s="1"/>
      <c r="AA515" s="44">
        <f t="shared" si="10"/>
        <v>0</v>
      </c>
      <c r="AB515" s="1"/>
      <c r="AC515" s="1" t="s">
        <v>81</v>
      </c>
      <c r="AD515" s="1" t="s">
        <v>1546</v>
      </c>
      <c r="AE515" s="1" t="s">
        <v>1547</v>
      </c>
      <c r="AF515" s="1" t="s">
        <v>90</v>
      </c>
      <c r="AG515" s="1" t="s">
        <v>1499</v>
      </c>
    </row>
    <row r="516" spans="1:33" ht="51" x14ac:dyDescent="0.25">
      <c r="A516" s="8" t="s">
        <v>21</v>
      </c>
      <c r="B516" s="1">
        <v>93141501</v>
      </c>
      <c r="C516" s="1" t="s">
        <v>1548</v>
      </c>
      <c r="D516" s="9" t="s">
        <v>151</v>
      </c>
      <c r="E516" s="1" t="s">
        <v>354</v>
      </c>
      <c r="F516" s="1" t="s">
        <v>103</v>
      </c>
      <c r="G516" s="1" t="s">
        <v>73</v>
      </c>
      <c r="H516" s="1">
        <v>38730160</v>
      </c>
      <c r="I516" s="1">
        <v>38730160</v>
      </c>
      <c r="J516" s="1" t="s">
        <v>74</v>
      </c>
      <c r="K516" s="1" t="s">
        <v>75</v>
      </c>
      <c r="L516" s="1" t="s">
        <v>1487</v>
      </c>
      <c r="M516" s="1" t="s">
        <v>1488</v>
      </c>
      <c r="N516" s="8" t="s">
        <v>1489</v>
      </c>
      <c r="O516" s="12" t="s">
        <v>1490</v>
      </c>
      <c r="P516" s="1" t="s">
        <v>1477</v>
      </c>
      <c r="Q516" s="1" t="s">
        <v>1549</v>
      </c>
      <c r="R516" s="1" t="s">
        <v>1535</v>
      </c>
      <c r="S516" s="1" t="s">
        <v>1480</v>
      </c>
      <c r="T516" s="1" t="s">
        <v>1550</v>
      </c>
      <c r="U516" s="1" t="s">
        <v>1551</v>
      </c>
      <c r="V516" s="1"/>
      <c r="W516" s="1">
        <v>16020</v>
      </c>
      <c r="X516" s="42"/>
      <c r="Y516" s="1"/>
      <c r="Z516" s="1"/>
      <c r="AA516" s="44">
        <f t="shared" si="10"/>
        <v>0</v>
      </c>
      <c r="AB516" s="1"/>
      <c r="AC516" s="1" t="s">
        <v>81</v>
      </c>
      <c r="AD516" s="1" t="s">
        <v>1552</v>
      </c>
      <c r="AE516" s="1" t="s">
        <v>1553</v>
      </c>
      <c r="AF516" s="1" t="s">
        <v>90</v>
      </c>
      <c r="AG516" s="1" t="s">
        <v>1499</v>
      </c>
    </row>
    <row r="517" spans="1:33" ht="38.25" x14ac:dyDescent="0.25">
      <c r="A517" s="8" t="s">
        <v>21</v>
      </c>
      <c r="B517" s="1">
        <v>78111500</v>
      </c>
      <c r="C517" s="1" t="s">
        <v>1554</v>
      </c>
      <c r="D517" s="9" t="s">
        <v>151</v>
      </c>
      <c r="E517" s="1" t="s">
        <v>123</v>
      </c>
      <c r="F517" s="1" t="s">
        <v>103</v>
      </c>
      <c r="G517" s="1" t="s">
        <v>73</v>
      </c>
      <c r="H517" s="1">
        <v>40000000</v>
      </c>
      <c r="I517" s="1">
        <v>40000000</v>
      </c>
      <c r="J517" s="1" t="s">
        <v>74</v>
      </c>
      <c r="K517" s="1" t="s">
        <v>75</v>
      </c>
      <c r="L517" s="1" t="s">
        <v>1487</v>
      </c>
      <c r="M517" s="1" t="s">
        <v>1488</v>
      </c>
      <c r="N517" s="8" t="s">
        <v>1489</v>
      </c>
      <c r="O517" s="12" t="s">
        <v>1490</v>
      </c>
      <c r="P517" s="1" t="s">
        <v>1477</v>
      </c>
      <c r="Q517" s="1" t="s">
        <v>1555</v>
      </c>
      <c r="R517" s="1" t="s">
        <v>1556</v>
      </c>
      <c r="S517" s="1">
        <v>2222</v>
      </c>
      <c r="T517" s="1" t="s">
        <v>1555</v>
      </c>
      <c r="U517" s="1" t="s">
        <v>1557</v>
      </c>
      <c r="V517" s="1"/>
      <c r="W517" s="1">
        <v>15583</v>
      </c>
      <c r="X517" s="42"/>
      <c r="Y517" s="1"/>
      <c r="Z517" s="1"/>
      <c r="AA517" s="44">
        <f t="shared" si="10"/>
        <v>0</v>
      </c>
      <c r="AB517" s="1"/>
      <c r="AC517" s="1" t="s">
        <v>81</v>
      </c>
      <c r="AD517" s="1" t="s">
        <v>1546</v>
      </c>
      <c r="AE517" s="1" t="s">
        <v>1547</v>
      </c>
      <c r="AF517" s="1" t="s">
        <v>90</v>
      </c>
      <c r="AG517" s="1" t="s">
        <v>1499</v>
      </c>
    </row>
    <row r="518" spans="1:33" ht="38.25" x14ac:dyDescent="0.25">
      <c r="A518" s="8" t="s">
        <v>21</v>
      </c>
      <c r="B518" s="1">
        <v>93141501</v>
      </c>
      <c r="C518" s="1" t="s">
        <v>1558</v>
      </c>
      <c r="D518" s="9" t="s">
        <v>151</v>
      </c>
      <c r="E518" s="1" t="s">
        <v>123</v>
      </c>
      <c r="F518" s="1" t="s">
        <v>203</v>
      </c>
      <c r="G518" s="1" t="s">
        <v>73</v>
      </c>
      <c r="H518" s="1">
        <v>50000000</v>
      </c>
      <c r="I518" s="1">
        <v>50000000</v>
      </c>
      <c r="J518" s="1" t="s">
        <v>74</v>
      </c>
      <c r="K518" s="1" t="s">
        <v>75</v>
      </c>
      <c r="L518" s="1" t="s">
        <v>1487</v>
      </c>
      <c r="M518" s="1" t="s">
        <v>1488</v>
      </c>
      <c r="N518" s="8" t="s">
        <v>1489</v>
      </c>
      <c r="O518" s="88" t="s">
        <v>1490</v>
      </c>
      <c r="P518" s="1" t="s">
        <v>1501</v>
      </c>
      <c r="Q518" s="1" t="s">
        <v>1559</v>
      </c>
      <c r="R518" s="1" t="s">
        <v>1503</v>
      </c>
      <c r="S518" s="1" t="s">
        <v>1504</v>
      </c>
      <c r="T518" s="1" t="s">
        <v>1560</v>
      </c>
      <c r="U518" s="1" t="s">
        <v>1561</v>
      </c>
      <c r="V518" s="1"/>
      <c r="W518" s="1">
        <v>16379</v>
      </c>
      <c r="X518" s="42"/>
      <c r="Y518" s="1"/>
      <c r="Z518" s="1"/>
      <c r="AA518" s="44">
        <f t="shared" si="10"/>
        <v>0</v>
      </c>
      <c r="AB518" s="1"/>
      <c r="AC518" s="1" t="s">
        <v>473</v>
      </c>
      <c r="AD518" s="1"/>
      <c r="AE518" s="1" t="s">
        <v>1562</v>
      </c>
      <c r="AF518" s="1" t="s">
        <v>90</v>
      </c>
      <c r="AG518" s="1" t="s">
        <v>1499</v>
      </c>
    </row>
    <row r="519" spans="1:33" ht="255" x14ac:dyDescent="0.25">
      <c r="A519" s="8" t="s">
        <v>21</v>
      </c>
      <c r="B519" s="1">
        <v>93141501</v>
      </c>
      <c r="C519" s="1" t="s">
        <v>1563</v>
      </c>
      <c r="D519" s="9" t="s">
        <v>151</v>
      </c>
      <c r="E519" s="1" t="s">
        <v>123</v>
      </c>
      <c r="F519" s="1" t="s">
        <v>203</v>
      </c>
      <c r="G519" s="1" t="s">
        <v>73</v>
      </c>
      <c r="H519" s="1">
        <v>70000000</v>
      </c>
      <c r="I519" s="1">
        <v>70000000</v>
      </c>
      <c r="J519" s="1" t="s">
        <v>74</v>
      </c>
      <c r="K519" s="1" t="s">
        <v>75</v>
      </c>
      <c r="L519" s="1" t="s">
        <v>1473</v>
      </c>
      <c r="M519" s="1" t="s">
        <v>1474</v>
      </c>
      <c r="N519" s="8" t="s">
        <v>1475</v>
      </c>
      <c r="O519" s="88" t="s">
        <v>1476</v>
      </c>
      <c r="P519" s="1" t="s">
        <v>1491</v>
      </c>
      <c r="Q519" s="1" t="s">
        <v>1563</v>
      </c>
      <c r="R519" s="1" t="s">
        <v>1564</v>
      </c>
      <c r="S519" s="1" t="s">
        <v>1494</v>
      </c>
      <c r="T519" s="1" t="s">
        <v>1563</v>
      </c>
      <c r="U519" s="1" t="s">
        <v>1565</v>
      </c>
      <c r="V519" s="1"/>
      <c r="W519" s="1">
        <v>16380</v>
      </c>
      <c r="X519" s="42"/>
      <c r="Y519" s="1"/>
      <c r="Z519" s="1"/>
      <c r="AA519" s="44">
        <f t="shared" si="10"/>
        <v>0</v>
      </c>
      <c r="AB519" s="1"/>
      <c r="AC519" s="1" t="s">
        <v>473</v>
      </c>
      <c r="AD519" s="1" t="s">
        <v>1566</v>
      </c>
      <c r="AE519" s="1" t="s">
        <v>1539</v>
      </c>
      <c r="AF519" s="1" t="s">
        <v>90</v>
      </c>
      <c r="AG519" s="1" t="s">
        <v>1499</v>
      </c>
    </row>
    <row r="520" spans="1:33" ht="76.5" x14ac:dyDescent="0.25">
      <c r="A520" s="8" t="s">
        <v>8</v>
      </c>
      <c r="B520" s="1">
        <v>80100000</v>
      </c>
      <c r="C520" s="1" t="s">
        <v>1567</v>
      </c>
      <c r="D520" s="9" t="s">
        <v>151</v>
      </c>
      <c r="E520" s="1" t="s">
        <v>158</v>
      </c>
      <c r="F520" s="1" t="s">
        <v>103</v>
      </c>
      <c r="G520" s="1" t="s">
        <v>73</v>
      </c>
      <c r="H520" s="1">
        <f>100000000-5584586</f>
        <v>94415414</v>
      </c>
      <c r="I520" s="1">
        <v>0</v>
      </c>
      <c r="J520" s="1" t="s">
        <v>74</v>
      </c>
      <c r="K520" s="1" t="s">
        <v>75</v>
      </c>
      <c r="L520" s="1" t="s">
        <v>1568</v>
      </c>
      <c r="M520" s="1" t="s">
        <v>1569</v>
      </c>
      <c r="N520" s="8" t="s">
        <v>1570</v>
      </c>
      <c r="O520" s="12" t="s">
        <v>1571</v>
      </c>
      <c r="P520" s="1" t="s">
        <v>1572</v>
      </c>
      <c r="Q520" s="1" t="s">
        <v>1573</v>
      </c>
      <c r="R520" s="1" t="s">
        <v>1573</v>
      </c>
      <c r="S520" s="1" t="s">
        <v>1574</v>
      </c>
      <c r="T520" s="1" t="s">
        <v>1573</v>
      </c>
      <c r="U520" s="1" t="s">
        <v>1573</v>
      </c>
      <c r="V520" s="1"/>
      <c r="W520" s="1"/>
      <c r="X520" s="42"/>
      <c r="Y520" s="1"/>
      <c r="Z520" s="1"/>
      <c r="AA520" s="43">
        <v>0</v>
      </c>
      <c r="AB520" s="1"/>
      <c r="AC520" s="1"/>
      <c r="AD520" s="1"/>
      <c r="AE520" s="1" t="s">
        <v>1575</v>
      </c>
      <c r="AF520" s="1" t="s">
        <v>90</v>
      </c>
      <c r="AG520" s="1" t="s">
        <v>1576</v>
      </c>
    </row>
    <row r="521" spans="1:33" ht="76.5" x14ac:dyDescent="0.25">
      <c r="A521" s="8" t="s">
        <v>8</v>
      </c>
      <c r="B521" s="1">
        <v>80100000</v>
      </c>
      <c r="C521" s="1" t="s">
        <v>1577</v>
      </c>
      <c r="D521" s="9" t="s">
        <v>151</v>
      </c>
      <c r="E521" s="1" t="s">
        <v>354</v>
      </c>
      <c r="F521" s="1" t="s">
        <v>1578</v>
      </c>
      <c r="G521" s="1" t="s">
        <v>73</v>
      </c>
      <c r="H521" s="1">
        <f>5584586-51706</f>
        <v>5532880</v>
      </c>
      <c r="I521" s="1">
        <v>0</v>
      </c>
      <c r="J521" s="1" t="s">
        <v>74</v>
      </c>
      <c r="K521" s="1" t="s">
        <v>75</v>
      </c>
      <c r="L521" s="1" t="s">
        <v>1568</v>
      </c>
      <c r="M521" s="1" t="s">
        <v>1569</v>
      </c>
      <c r="N521" s="8" t="s">
        <v>1570</v>
      </c>
      <c r="O521" s="88" t="s">
        <v>1571</v>
      </c>
      <c r="P521" s="1" t="s">
        <v>1572</v>
      </c>
      <c r="Q521" s="1" t="s">
        <v>1573</v>
      </c>
      <c r="R521" s="1" t="s">
        <v>1573</v>
      </c>
      <c r="S521" s="1" t="s">
        <v>1574</v>
      </c>
      <c r="T521" s="1" t="s">
        <v>1573</v>
      </c>
      <c r="U521" s="1" t="s">
        <v>1573</v>
      </c>
      <c r="V521" s="1"/>
      <c r="W521" s="1"/>
      <c r="X521" s="42"/>
      <c r="Y521" s="1"/>
      <c r="Z521" s="1"/>
      <c r="AA521" s="43">
        <v>0</v>
      </c>
      <c r="AB521" s="1"/>
      <c r="AC521" s="1"/>
      <c r="AD521" s="1"/>
      <c r="AE521" s="1" t="s">
        <v>1575</v>
      </c>
      <c r="AF521" s="1" t="s">
        <v>90</v>
      </c>
      <c r="AG521" s="1" t="s">
        <v>1576</v>
      </c>
    </row>
    <row r="522" spans="1:33" ht="51" x14ac:dyDescent="0.25">
      <c r="A522" s="8" t="s">
        <v>8</v>
      </c>
      <c r="B522" s="1">
        <v>80100000</v>
      </c>
      <c r="C522" s="1" t="s">
        <v>1579</v>
      </c>
      <c r="D522" s="9" t="s">
        <v>151</v>
      </c>
      <c r="E522" s="1" t="s">
        <v>158</v>
      </c>
      <c r="F522" s="1" t="s">
        <v>1580</v>
      </c>
      <c r="G522" s="1" t="s">
        <v>73</v>
      </c>
      <c r="H522" s="1">
        <v>99000000</v>
      </c>
      <c r="I522" s="1">
        <v>0</v>
      </c>
      <c r="J522" s="1" t="s">
        <v>74</v>
      </c>
      <c r="K522" s="1" t="s">
        <v>75</v>
      </c>
      <c r="L522" s="1" t="s">
        <v>1568</v>
      </c>
      <c r="M522" s="1" t="s">
        <v>1569</v>
      </c>
      <c r="N522" s="8" t="s">
        <v>1570</v>
      </c>
      <c r="O522" s="88" t="s">
        <v>1571</v>
      </c>
      <c r="P522" s="1" t="s">
        <v>1572</v>
      </c>
      <c r="Q522" s="1" t="s">
        <v>1581</v>
      </c>
      <c r="R522" s="1" t="s">
        <v>1581</v>
      </c>
      <c r="S522" s="1" t="s">
        <v>1574</v>
      </c>
      <c r="T522" s="1" t="s">
        <v>1581</v>
      </c>
      <c r="U522" s="1" t="s">
        <v>1581</v>
      </c>
      <c r="V522" s="1"/>
      <c r="W522" s="1"/>
      <c r="X522" s="42"/>
      <c r="Y522" s="1"/>
      <c r="Z522" s="1"/>
      <c r="AA522" s="43">
        <v>0</v>
      </c>
      <c r="AB522" s="1"/>
      <c r="AC522" s="1"/>
      <c r="AD522" s="1"/>
      <c r="AE522" s="1" t="s">
        <v>1582</v>
      </c>
      <c r="AF522" s="1" t="s">
        <v>90</v>
      </c>
      <c r="AG522" s="1" t="s">
        <v>1576</v>
      </c>
    </row>
    <row r="523" spans="1:33" ht="102" x14ac:dyDescent="0.25">
      <c r="A523" s="8" t="s">
        <v>8</v>
      </c>
      <c r="B523" s="1">
        <v>80101500</v>
      </c>
      <c r="C523" s="1" t="s">
        <v>1583</v>
      </c>
      <c r="D523" s="9" t="s">
        <v>151</v>
      </c>
      <c r="E523" s="1" t="s">
        <v>158</v>
      </c>
      <c r="F523" s="1" t="s">
        <v>438</v>
      </c>
      <c r="G523" s="1" t="s">
        <v>73</v>
      </c>
      <c r="H523" s="1">
        <v>45000000</v>
      </c>
      <c r="I523" s="1">
        <v>0</v>
      </c>
      <c r="J523" s="1" t="s">
        <v>74</v>
      </c>
      <c r="K523" s="1" t="s">
        <v>75</v>
      </c>
      <c r="L523" s="1" t="s">
        <v>1568</v>
      </c>
      <c r="M523" s="1" t="s">
        <v>1569</v>
      </c>
      <c r="N523" s="8" t="s">
        <v>1570</v>
      </c>
      <c r="O523" s="88" t="s">
        <v>1571</v>
      </c>
      <c r="P523" s="1" t="s">
        <v>1572</v>
      </c>
      <c r="Q523" s="1" t="s">
        <v>1584</v>
      </c>
      <c r="R523" s="1" t="s">
        <v>1584</v>
      </c>
      <c r="S523" s="1" t="s">
        <v>1574</v>
      </c>
      <c r="T523" s="1" t="s">
        <v>1584</v>
      </c>
      <c r="U523" s="1" t="s">
        <v>1584</v>
      </c>
      <c r="V523" s="1"/>
      <c r="W523" s="1"/>
      <c r="X523" s="42"/>
      <c r="Y523" s="1"/>
      <c r="Z523" s="1"/>
      <c r="AA523" s="43">
        <v>0</v>
      </c>
      <c r="AB523" s="1"/>
      <c r="AC523" s="1"/>
      <c r="AD523" s="1"/>
      <c r="AE523" s="1" t="s">
        <v>1585</v>
      </c>
      <c r="AF523" s="1" t="s">
        <v>90</v>
      </c>
      <c r="AG523" s="1" t="s">
        <v>1576</v>
      </c>
    </row>
    <row r="524" spans="1:33" ht="38.25" x14ac:dyDescent="0.25">
      <c r="A524" s="8" t="s">
        <v>8</v>
      </c>
      <c r="B524" s="1">
        <v>80100000</v>
      </c>
      <c r="C524" s="1" t="s">
        <v>1586</v>
      </c>
      <c r="D524" s="9" t="s">
        <v>151</v>
      </c>
      <c r="E524" s="1" t="s">
        <v>158</v>
      </c>
      <c r="F524" s="1" t="s">
        <v>1578</v>
      </c>
      <c r="G524" s="1" t="s">
        <v>73</v>
      </c>
      <c r="H524" s="1">
        <v>50000000</v>
      </c>
      <c r="I524" s="1">
        <v>0</v>
      </c>
      <c r="J524" s="1" t="s">
        <v>74</v>
      </c>
      <c r="K524" s="1" t="s">
        <v>75</v>
      </c>
      <c r="L524" s="1" t="s">
        <v>1568</v>
      </c>
      <c r="M524" s="1" t="s">
        <v>1569</v>
      </c>
      <c r="N524" s="8" t="s">
        <v>1570</v>
      </c>
      <c r="O524" s="88" t="s">
        <v>1571</v>
      </c>
      <c r="P524" s="1" t="s">
        <v>1572</v>
      </c>
      <c r="Q524" s="1" t="s">
        <v>1587</v>
      </c>
      <c r="R524" s="1" t="s">
        <v>1587</v>
      </c>
      <c r="S524" s="1" t="s">
        <v>1574</v>
      </c>
      <c r="T524" s="1" t="s">
        <v>1587</v>
      </c>
      <c r="U524" s="1" t="s">
        <v>1587</v>
      </c>
      <c r="V524" s="1"/>
      <c r="W524" s="1"/>
      <c r="X524" s="42"/>
      <c r="Y524" s="1"/>
      <c r="Z524" s="1"/>
      <c r="AA524" s="43">
        <v>0</v>
      </c>
      <c r="AB524" s="1"/>
      <c r="AC524" s="1"/>
      <c r="AD524" s="1"/>
      <c r="AE524" s="1" t="s">
        <v>1575</v>
      </c>
      <c r="AF524" s="1" t="s">
        <v>90</v>
      </c>
      <c r="AG524" s="1" t="s">
        <v>1576</v>
      </c>
    </row>
    <row r="525" spans="1:33" ht="38.25" x14ac:dyDescent="0.25">
      <c r="A525" s="8" t="s">
        <v>8</v>
      </c>
      <c r="B525" s="1">
        <v>80100000</v>
      </c>
      <c r="C525" s="1" t="s">
        <v>1588</v>
      </c>
      <c r="D525" s="9" t="s">
        <v>151</v>
      </c>
      <c r="E525" s="1" t="s">
        <v>158</v>
      </c>
      <c r="F525" s="1" t="s">
        <v>87</v>
      </c>
      <c r="G525" s="1" t="s">
        <v>73</v>
      </c>
      <c r="H525" s="1">
        <v>36000000</v>
      </c>
      <c r="I525" s="1">
        <v>0</v>
      </c>
      <c r="J525" s="1" t="s">
        <v>74</v>
      </c>
      <c r="K525" s="1" t="s">
        <v>75</v>
      </c>
      <c r="L525" s="1" t="s">
        <v>1568</v>
      </c>
      <c r="M525" s="1" t="s">
        <v>1569</v>
      </c>
      <c r="N525" s="8" t="s">
        <v>1570</v>
      </c>
      <c r="O525" s="88" t="s">
        <v>1571</v>
      </c>
      <c r="P525" s="1" t="s">
        <v>1572</v>
      </c>
      <c r="Q525" s="1" t="s">
        <v>1587</v>
      </c>
      <c r="R525" s="1" t="s">
        <v>1587</v>
      </c>
      <c r="S525" s="1" t="s">
        <v>1574</v>
      </c>
      <c r="T525" s="1" t="s">
        <v>1587</v>
      </c>
      <c r="U525" s="1" t="s">
        <v>1587</v>
      </c>
      <c r="V525" s="1"/>
      <c r="W525" s="1"/>
      <c r="X525" s="42"/>
      <c r="Y525" s="1"/>
      <c r="Z525" s="1"/>
      <c r="AA525" s="43">
        <v>0</v>
      </c>
      <c r="AB525" s="1"/>
      <c r="AC525" s="1"/>
      <c r="AD525" s="1"/>
      <c r="AE525" s="1" t="s">
        <v>1575</v>
      </c>
      <c r="AF525" s="1" t="s">
        <v>90</v>
      </c>
      <c r="AG525" s="1" t="s">
        <v>1576</v>
      </c>
    </row>
    <row r="526" spans="1:33" ht="63.75" x14ac:dyDescent="0.25">
      <c r="A526" s="8" t="s">
        <v>8</v>
      </c>
      <c r="B526" s="1">
        <v>80100000</v>
      </c>
      <c r="C526" s="1" t="s">
        <v>1589</v>
      </c>
      <c r="D526" s="9" t="s">
        <v>151</v>
      </c>
      <c r="E526" s="1" t="s">
        <v>158</v>
      </c>
      <c r="F526" s="1" t="s">
        <v>1578</v>
      </c>
      <c r="G526" s="1" t="s">
        <v>73</v>
      </c>
      <c r="H526" s="1">
        <v>50000000</v>
      </c>
      <c r="I526" s="1">
        <v>0</v>
      </c>
      <c r="J526" s="1" t="s">
        <v>74</v>
      </c>
      <c r="K526" s="1" t="s">
        <v>75</v>
      </c>
      <c r="L526" s="1" t="s">
        <v>1568</v>
      </c>
      <c r="M526" s="1" t="s">
        <v>1569</v>
      </c>
      <c r="N526" s="8" t="s">
        <v>1570</v>
      </c>
      <c r="O526" s="88" t="s">
        <v>1571</v>
      </c>
      <c r="P526" s="1" t="s">
        <v>1572</v>
      </c>
      <c r="Q526" s="1" t="s">
        <v>1590</v>
      </c>
      <c r="R526" s="1" t="s">
        <v>1590</v>
      </c>
      <c r="S526" s="1" t="s">
        <v>1574</v>
      </c>
      <c r="T526" s="1" t="s">
        <v>1590</v>
      </c>
      <c r="U526" s="1" t="s">
        <v>1590</v>
      </c>
      <c r="V526" s="1"/>
      <c r="W526" s="1"/>
      <c r="X526" s="42"/>
      <c r="Y526" s="1"/>
      <c r="Z526" s="1"/>
      <c r="AA526" s="43">
        <v>0</v>
      </c>
      <c r="AB526" s="1"/>
      <c r="AC526" s="1"/>
      <c r="AD526" s="1"/>
      <c r="AE526" s="1" t="s">
        <v>1591</v>
      </c>
      <c r="AF526" s="1" t="s">
        <v>90</v>
      </c>
      <c r="AG526" s="1" t="s">
        <v>1576</v>
      </c>
    </row>
    <row r="527" spans="1:33" ht="89.25" x14ac:dyDescent="0.25">
      <c r="A527" s="8" t="s">
        <v>8</v>
      </c>
      <c r="B527" s="1">
        <v>80100000</v>
      </c>
      <c r="C527" s="1" t="s">
        <v>1592</v>
      </c>
      <c r="D527" s="9" t="s">
        <v>540</v>
      </c>
      <c r="E527" s="1" t="s">
        <v>139</v>
      </c>
      <c r="F527" s="1" t="s">
        <v>1578</v>
      </c>
      <c r="G527" s="1" t="s">
        <v>73</v>
      </c>
      <c r="H527" s="1">
        <v>50000000</v>
      </c>
      <c r="I527" s="1">
        <v>0</v>
      </c>
      <c r="J527" s="1" t="s">
        <v>74</v>
      </c>
      <c r="K527" s="1" t="s">
        <v>75</v>
      </c>
      <c r="L527" s="1" t="s">
        <v>1568</v>
      </c>
      <c r="M527" s="1" t="s">
        <v>1569</v>
      </c>
      <c r="N527" s="8" t="s">
        <v>1570</v>
      </c>
      <c r="O527" s="88" t="s">
        <v>1571</v>
      </c>
      <c r="P527" s="1" t="s">
        <v>1572</v>
      </c>
      <c r="Q527" s="1" t="s">
        <v>1593</v>
      </c>
      <c r="R527" s="1" t="s">
        <v>1593</v>
      </c>
      <c r="S527" s="1" t="s">
        <v>1574</v>
      </c>
      <c r="T527" s="1" t="s">
        <v>1593</v>
      </c>
      <c r="U527" s="1" t="s">
        <v>1593</v>
      </c>
      <c r="V527" s="1"/>
      <c r="W527" s="1"/>
      <c r="X527" s="42"/>
      <c r="Y527" s="1"/>
      <c r="Z527" s="1"/>
      <c r="AA527" s="43">
        <v>0</v>
      </c>
      <c r="AB527" s="1"/>
      <c r="AC527" s="1"/>
      <c r="AD527" s="1"/>
      <c r="AE527" s="1" t="s">
        <v>1582</v>
      </c>
      <c r="AF527" s="1" t="s">
        <v>90</v>
      </c>
      <c r="AG527" s="1" t="s">
        <v>1576</v>
      </c>
    </row>
    <row r="528" spans="1:33" ht="63.75" x14ac:dyDescent="0.25">
      <c r="A528" s="8" t="s">
        <v>8</v>
      </c>
      <c r="B528" s="1">
        <v>80100000</v>
      </c>
      <c r="C528" s="1" t="s">
        <v>1594</v>
      </c>
      <c r="D528" s="9" t="s">
        <v>151</v>
      </c>
      <c r="E528" s="1" t="s">
        <v>158</v>
      </c>
      <c r="F528" s="1" t="s">
        <v>1578</v>
      </c>
      <c r="G528" s="1" t="s">
        <v>73</v>
      </c>
      <c r="H528" s="1">
        <v>90000000</v>
      </c>
      <c r="I528" s="1">
        <v>0</v>
      </c>
      <c r="J528" s="1" t="s">
        <v>74</v>
      </c>
      <c r="K528" s="1" t="s">
        <v>75</v>
      </c>
      <c r="L528" s="1" t="s">
        <v>1568</v>
      </c>
      <c r="M528" s="1" t="s">
        <v>1569</v>
      </c>
      <c r="N528" s="8" t="s">
        <v>1570</v>
      </c>
      <c r="O528" s="88" t="s">
        <v>1571</v>
      </c>
      <c r="P528" s="1" t="s">
        <v>1572</v>
      </c>
      <c r="Q528" s="1" t="s">
        <v>1593</v>
      </c>
      <c r="R528" s="1" t="s">
        <v>1593</v>
      </c>
      <c r="S528" s="1" t="s">
        <v>1574</v>
      </c>
      <c r="T528" s="1" t="s">
        <v>1593</v>
      </c>
      <c r="U528" s="1" t="s">
        <v>1593</v>
      </c>
      <c r="V528" s="1"/>
      <c r="W528" s="1"/>
      <c r="X528" s="42"/>
      <c r="Y528" s="1"/>
      <c r="Z528" s="1"/>
      <c r="AA528" s="43">
        <v>0</v>
      </c>
      <c r="AB528" s="1"/>
      <c r="AC528" s="1"/>
      <c r="AD528" s="1"/>
      <c r="AE528" s="1" t="s">
        <v>1582</v>
      </c>
      <c r="AF528" s="1" t="s">
        <v>90</v>
      </c>
      <c r="AG528" s="1" t="s">
        <v>1576</v>
      </c>
    </row>
    <row r="529" spans="1:33" ht="51" x14ac:dyDescent="0.25">
      <c r="A529" s="8" t="s">
        <v>8</v>
      </c>
      <c r="B529" s="1">
        <v>80100000</v>
      </c>
      <c r="C529" s="1" t="s">
        <v>1595</v>
      </c>
      <c r="D529" s="9" t="s">
        <v>151</v>
      </c>
      <c r="E529" s="1" t="s">
        <v>158</v>
      </c>
      <c r="F529" s="1" t="s">
        <v>87</v>
      </c>
      <c r="G529" s="1" t="s">
        <v>73</v>
      </c>
      <c r="H529" s="1">
        <v>20000000</v>
      </c>
      <c r="I529" s="1">
        <v>0</v>
      </c>
      <c r="J529" s="1" t="s">
        <v>74</v>
      </c>
      <c r="K529" s="1" t="s">
        <v>75</v>
      </c>
      <c r="L529" s="1" t="s">
        <v>1568</v>
      </c>
      <c r="M529" s="1" t="s">
        <v>1569</v>
      </c>
      <c r="N529" s="8" t="s">
        <v>1570</v>
      </c>
      <c r="O529" s="88" t="s">
        <v>1571</v>
      </c>
      <c r="P529" s="1" t="s">
        <v>1572</v>
      </c>
      <c r="Q529" s="1" t="s">
        <v>1596</v>
      </c>
      <c r="R529" s="1" t="s">
        <v>1596</v>
      </c>
      <c r="S529" s="1" t="s">
        <v>1574</v>
      </c>
      <c r="T529" s="1" t="s">
        <v>1596</v>
      </c>
      <c r="U529" s="1" t="s">
        <v>1596</v>
      </c>
      <c r="V529" s="1"/>
      <c r="W529" s="1"/>
      <c r="X529" s="42"/>
      <c r="Y529" s="1"/>
      <c r="Z529" s="1"/>
      <c r="AA529" s="43">
        <v>0</v>
      </c>
      <c r="AB529" s="1"/>
      <c r="AC529" s="1"/>
      <c r="AD529" s="1"/>
      <c r="AE529" s="1" t="s">
        <v>1585</v>
      </c>
      <c r="AF529" s="1" t="s">
        <v>90</v>
      </c>
      <c r="AG529" s="1" t="s">
        <v>1576</v>
      </c>
    </row>
    <row r="530" spans="1:33" ht="63.75" x14ac:dyDescent="0.25">
      <c r="A530" s="8" t="s">
        <v>8</v>
      </c>
      <c r="B530" s="1">
        <v>80100000</v>
      </c>
      <c r="C530" s="1" t="s">
        <v>1597</v>
      </c>
      <c r="D530" s="9" t="s">
        <v>151</v>
      </c>
      <c r="E530" s="1" t="s">
        <v>158</v>
      </c>
      <c r="F530" s="1" t="s">
        <v>87</v>
      </c>
      <c r="G530" s="1" t="s">
        <v>73</v>
      </c>
      <c r="H530" s="1">
        <v>20000000</v>
      </c>
      <c r="I530" s="1">
        <v>0</v>
      </c>
      <c r="J530" s="1" t="s">
        <v>74</v>
      </c>
      <c r="K530" s="1" t="s">
        <v>75</v>
      </c>
      <c r="L530" s="1" t="s">
        <v>1568</v>
      </c>
      <c r="M530" s="1" t="s">
        <v>1569</v>
      </c>
      <c r="N530" s="8" t="s">
        <v>1570</v>
      </c>
      <c r="O530" s="88" t="s">
        <v>1571</v>
      </c>
      <c r="P530" s="1" t="s">
        <v>1572</v>
      </c>
      <c r="Q530" s="1" t="s">
        <v>1598</v>
      </c>
      <c r="R530" s="1" t="s">
        <v>1598</v>
      </c>
      <c r="S530" s="1" t="s">
        <v>1574</v>
      </c>
      <c r="T530" s="1" t="s">
        <v>1598</v>
      </c>
      <c r="U530" s="1" t="s">
        <v>1598</v>
      </c>
      <c r="V530" s="1"/>
      <c r="W530" s="1"/>
      <c r="X530" s="42"/>
      <c r="Y530" s="1"/>
      <c r="Z530" s="1"/>
      <c r="AA530" s="43">
        <v>0</v>
      </c>
      <c r="AB530" s="1"/>
      <c r="AC530" s="1"/>
      <c r="AD530" s="1"/>
      <c r="AE530" s="1" t="s">
        <v>1599</v>
      </c>
      <c r="AF530" s="1" t="s">
        <v>90</v>
      </c>
      <c r="AG530" s="1" t="s">
        <v>1576</v>
      </c>
    </row>
    <row r="531" spans="1:33" ht="76.5" x14ac:dyDescent="0.25">
      <c r="A531" s="8" t="s">
        <v>8</v>
      </c>
      <c r="B531" s="1">
        <v>80100000</v>
      </c>
      <c r="C531" s="1" t="s">
        <v>1600</v>
      </c>
      <c r="D531" s="9" t="s">
        <v>151</v>
      </c>
      <c r="E531" s="1" t="s">
        <v>158</v>
      </c>
      <c r="F531" s="1" t="s">
        <v>87</v>
      </c>
      <c r="G531" s="1" t="s">
        <v>73</v>
      </c>
      <c r="H531" s="1">
        <f>49000000-25810816</f>
        <v>23189184</v>
      </c>
      <c r="I531" s="1">
        <v>0</v>
      </c>
      <c r="J531" s="1" t="s">
        <v>74</v>
      </c>
      <c r="K531" s="1" t="s">
        <v>75</v>
      </c>
      <c r="L531" s="1" t="s">
        <v>1568</v>
      </c>
      <c r="M531" s="1" t="s">
        <v>1569</v>
      </c>
      <c r="N531" s="8" t="s">
        <v>1570</v>
      </c>
      <c r="O531" s="88" t="s">
        <v>1571</v>
      </c>
      <c r="P531" s="1" t="s">
        <v>1572</v>
      </c>
      <c r="Q531" s="1" t="s">
        <v>1601</v>
      </c>
      <c r="R531" s="1" t="s">
        <v>1601</v>
      </c>
      <c r="S531" s="1" t="s">
        <v>1574</v>
      </c>
      <c r="T531" s="1" t="s">
        <v>1601</v>
      </c>
      <c r="U531" s="1" t="s">
        <v>1601</v>
      </c>
      <c r="V531" s="1"/>
      <c r="W531" s="1"/>
      <c r="X531" s="42"/>
      <c r="Y531" s="1"/>
      <c r="Z531" s="1"/>
      <c r="AA531" s="43">
        <v>0</v>
      </c>
      <c r="AB531" s="1"/>
      <c r="AC531" s="1"/>
      <c r="AD531" s="1"/>
      <c r="AE531" s="1" t="s">
        <v>1599</v>
      </c>
      <c r="AF531" s="1" t="s">
        <v>90</v>
      </c>
      <c r="AG531" s="1" t="s">
        <v>1576</v>
      </c>
    </row>
    <row r="532" spans="1:33" ht="76.5" x14ac:dyDescent="0.25">
      <c r="A532" s="8" t="s">
        <v>8</v>
      </c>
      <c r="B532" s="1">
        <v>80100000</v>
      </c>
      <c r="C532" s="1" t="s">
        <v>1602</v>
      </c>
      <c r="D532" s="9" t="s">
        <v>151</v>
      </c>
      <c r="E532" s="1" t="s">
        <v>123</v>
      </c>
      <c r="F532" s="1" t="s">
        <v>1578</v>
      </c>
      <c r="G532" s="1" t="s">
        <v>73</v>
      </c>
      <c r="H532" s="1">
        <f>25810816+51706</f>
        <v>25862522</v>
      </c>
      <c r="I532" s="1">
        <v>0</v>
      </c>
      <c r="J532" s="1" t="s">
        <v>74</v>
      </c>
      <c r="K532" s="1" t="s">
        <v>75</v>
      </c>
      <c r="L532" s="1" t="s">
        <v>1568</v>
      </c>
      <c r="M532" s="1" t="s">
        <v>1569</v>
      </c>
      <c r="N532" s="8" t="s">
        <v>1570</v>
      </c>
      <c r="O532" s="88" t="s">
        <v>1571</v>
      </c>
      <c r="P532" s="1" t="s">
        <v>1572</v>
      </c>
      <c r="Q532" s="1" t="s">
        <v>1601</v>
      </c>
      <c r="R532" s="1" t="s">
        <v>1601</v>
      </c>
      <c r="S532" s="1" t="s">
        <v>1574</v>
      </c>
      <c r="T532" s="1" t="s">
        <v>1601</v>
      </c>
      <c r="U532" s="1" t="s">
        <v>1601</v>
      </c>
      <c r="V532" s="1"/>
      <c r="W532" s="1"/>
      <c r="X532" s="42"/>
      <c r="Y532" s="1"/>
      <c r="Z532" s="1"/>
      <c r="AA532" s="43">
        <v>0</v>
      </c>
      <c r="AB532" s="1"/>
      <c r="AC532" s="1"/>
      <c r="AD532" s="1"/>
      <c r="AE532" s="1" t="s">
        <v>1599</v>
      </c>
      <c r="AF532" s="1" t="s">
        <v>90</v>
      </c>
      <c r="AG532" s="1" t="s">
        <v>1603</v>
      </c>
    </row>
    <row r="533" spans="1:33" ht="63.75" x14ac:dyDescent="0.25">
      <c r="A533" s="8" t="s">
        <v>8</v>
      </c>
      <c r="B533" s="1">
        <v>80100000</v>
      </c>
      <c r="C533" s="1" t="s">
        <v>1604</v>
      </c>
      <c r="D533" s="9" t="s">
        <v>151</v>
      </c>
      <c r="E533" s="1" t="s">
        <v>158</v>
      </c>
      <c r="F533" s="1" t="s">
        <v>103</v>
      </c>
      <c r="G533" s="1" t="s">
        <v>73</v>
      </c>
      <c r="H533" s="1">
        <f>41000000</f>
        <v>41000000</v>
      </c>
      <c r="I533" s="1">
        <v>0</v>
      </c>
      <c r="J533" s="1" t="s">
        <v>74</v>
      </c>
      <c r="K533" s="1" t="s">
        <v>75</v>
      </c>
      <c r="L533" s="1" t="s">
        <v>1568</v>
      </c>
      <c r="M533" s="1" t="s">
        <v>1569</v>
      </c>
      <c r="N533" s="8" t="s">
        <v>1570</v>
      </c>
      <c r="O533" s="88" t="s">
        <v>1571</v>
      </c>
      <c r="P533" s="1" t="s">
        <v>1572</v>
      </c>
      <c r="Q533" s="1" t="s">
        <v>1605</v>
      </c>
      <c r="R533" s="1" t="s">
        <v>1605</v>
      </c>
      <c r="S533" s="1" t="s">
        <v>1574</v>
      </c>
      <c r="T533" s="1" t="s">
        <v>1605</v>
      </c>
      <c r="U533" s="1" t="s">
        <v>1605</v>
      </c>
      <c r="V533" s="1"/>
      <c r="W533" s="1"/>
      <c r="X533" s="42"/>
      <c r="Y533" s="1"/>
      <c r="Z533" s="1"/>
      <c r="AA533" s="43">
        <v>0</v>
      </c>
      <c r="AB533" s="1"/>
      <c r="AC533" s="1"/>
      <c r="AD533" s="1"/>
      <c r="AE533" s="1" t="s">
        <v>1606</v>
      </c>
      <c r="AF533" s="1" t="s">
        <v>90</v>
      </c>
      <c r="AG533" s="1" t="s">
        <v>1603</v>
      </c>
    </row>
    <row r="534" spans="1:33" ht="63.75" x14ac:dyDescent="0.25">
      <c r="A534" s="8" t="s">
        <v>8</v>
      </c>
      <c r="B534" s="1" t="s">
        <v>1607</v>
      </c>
      <c r="C534" s="1" t="s">
        <v>1608</v>
      </c>
      <c r="D534" s="9" t="s">
        <v>151</v>
      </c>
      <c r="E534" s="1" t="s">
        <v>158</v>
      </c>
      <c r="F534" s="1" t="s">
        <v>103</v>
      </c>
      <c r="G534" s="1" t="s">
        <v>73</v>
      </c>
      <c r="H534" s="1">
        <v>25000000</v>
      </c>
      <c r="I534" s="1">
        <v>0</v>
      </c>
      <c r="J534" s="1" t="s">
        <v>74</v>
      </c>
      <c r="K534" s="1" t="s">
        <v>75</v>
      </c>
      <c r="L534" s="1" t="s">
        <v>1568</v>
      </c>
      <c r="M534" s="1" t="s">
        <v>1569</v>
      </c>
      <c r="N534" s="8" t="s">
        <v>1570</v>
      </c>
      <c r="O534" s="88" t="s">
        <v>1571</v>
      </c>
      <c r="P534" s="1" t="s">
        <v>75</v>
      </c>
      <c r="Q534" s="1" t="s">
        <v>75</v>
      </c>
      <c r="R534" s="1" t="s">
        <v>75</v>
      </c>
      <c r="S534" s="1" t="s">
        <v>75</v>
      </c>
      <c r="T534" s="1" t="s">
        <v>75</v>
      </c>
      <c r="U534" s="1" t="s">
        <v>75</v>
      </c>
      <c r="V534" s="1"/>
      <c r="W534" s="1"/>
      <c r="X534" s="42"/>
      <c r="Y534" s="1"/>
      <c r="Z534" s="1"/>
      <c r="AA534" s="43">
        <v>0</v>
      </c>
      <c r="AB534" s="1"/>
      <c r="AC534" s="1"/>
      <c r="AD534" s="1"/>
      <c r="AE534" s="1" t="s">
        <v>1609</v>
      </c>
      <c r="AF534" s="1" t="s">
        <v>90</v>
      </c>
      <c r="AG534" s="1" t="s">
        <v>1576</v>
      </c>
    </row>
    <row r="535" spans="1:33" ht="25.5" x14ac:dyDescent="0.25">
      <c r="A535" s="8" t="s">
        <v>8</v>
      </c>
      <c r="B535" s="1">
        <v>441216</v>
      </c>
      <c r="C535" s="1" t="s">
        <v>1610</v>
      </c>
      <c r="D535" s="9" t="s">
        <v>151</v>
      </c>
      <c r="E535" s="1" t="s">
        <v>158</v>
      </c>
      <c r="F535" s="1" t="s">
        <v>1578</v>
      </c>
      <c r="G535" s="1" t="s">
        <v>73</v>
      </c>
      <c r="H535" s="1">
        <v>4109000</v>
      </c>
      <c r="I535" s="1">
        <v>0</v>
      </c>
      <c r="J535" s="1" t="s">
        <v>74</v>
      </c>
      <c r="K535" s="1" t="s">
        <v>75</v>
      </c>
      <c r="L535" s="1" t="s">
        <v>1568</v>
      </c>
      <c r="M535" s="1" t="s">
        <v>1569</v>
      </c>
      <c r="N535" s="8" t="s">
        <v>1570</v>
      </c>
      <c r="O535" s="88" t="s">
        <v>1571</v>
      </c>
      <c r="P535" s="1" t="s">
        <v>75</v>
      </c>
      <c r="Q535" s="1" t="s">
        <v>75</v>
      </c>
      <c r="R535" s="1" t="s">
        <v>75</v>
      </c>
      <c r="S535" s="1" t="s">
        <v>75</v>
      </c>
      <c r="T535" s="1" t="s">
        <v>75</v>
      </c>
      <c r="U535" s="1" t="s">
        <v>75</v>
      </c>
      <c r="V535" s="1"/>
      <c r="W535" s="1"/>
      <c r="X535" s="42"/>
      <c r="Y535" s="1"/>
      <c r="Z535" s="1"/>
      <c r="AA535" s="43">
        <v>0</v>
      </c>
      <c r="AB535" s="1"/>
      <c r="AC535" s="1"/>
      <c r="AD535" s="1"/>
      <c r="AE535" s="1" t="s">
        <v>1609</v>
      </c>
      <c r="AF535" s="1" t="s">
        <v>90</v>
      </c>
      <c r="AG535" s="1" t="s">
        <v>1603</v>
      </c>
    </row>
    <row r="536" spans="1:33" ht="25.5" x14ac:dyDescent="0.25">
      <c r="A536" s="8" t="s">
        <v>8</v>
      </c>
      <c r="B536" s="1">
        <v>551015</v>
      </c>
      <c r="C536" s="1" t="s">
        <v>1611</v>
      </c>
      <c r="D536" s="9" t="s">
        <v>151</v>
      </c>
      <c r="E536" s="1" t="s">
        <v>158</v>
      </c>
      <c r="F536" s="1" t="s">
        <v>1578</v>
      </c>
      <c r="G536" s="1" t="s">
        <v>73</v>
      </c>
      <c r="H536" s="1">
        <v>1761000</v>
      </c>
      <c r="I536" s="1">
        <v>0</v>
      </c>
      <c r="J536" s="1" t="s">
        <v>74</v>
      </c>
      <c r="K536" s="1" t="s">
        <v>75</v>
      </c>
      <c r="L536" s="1" t="s">
        <v>1568</v>
      </c>
      <c r="M536" s="1" t="s">
        <v>1569</v>
      </c>
      <c r="N536" s="8" t="s">
        <v>1570</v>
      </c>
      <c r="O536" s="88" t="s">
        <v>1571</v>
      </c>
      <c r="P536" s="1" t="s">
        <v>75</v>
      </c>
      <c r="Q536" s="1" t="s">
        <v>75</v>
      </c>
      <c r="R536" s="1" t="s">
        <v>75</v>
      </c>
      <c r="S536" s="1" t="s">
        <v>75</v>
      </c>
      <c r="T536" s="1" t="s">
        <v>75</v>
      </c>
      <c r="U536" s="1" t="s">
        <v>75</v>
      </c>
      <c r="V536" s="1"/>
      <c r="W536" s="1"/>
      <c r="X536" s="42"/>
      <c r="Y536" s="1"/>
      <c r="Z536" s="1"/>
      <c r="AA536" s="43">
        <v>0</v>
      </c>
      <c r="AB536" s="1"/>
      <c r="AC536" s="1"/>
      <c r="AD536" s="1"/>
      <c r="AE536" s="1" t="s">
        <v>1609</v>
      </c>
      <c r="AF536" s="1" t="s">
        <v>90</v>
      </c>
      <c r="AG536" s="1" t="s">
        <v>1576</v>
      </c>
    </row>
    <row r="537" spans="1:33" ht="51" x14ac:dyDescent="0.25">
      <c r="A537" s="8" t="s">
        <v>8</v>
      </c>
      <c r="B537" s="1">
        <v>43211500</v>
      </c>
      <c r="C537" s="1" t="s">
        <v>1612</v>
      </c>
      <c r="D537" s="9" t="s">
        <v>151</v>
      </c>
      <c r="E537" s="1" t="s">
        <v>158</v>
      </c>
      <c r="F537" s="1" t="s">
        <v>1578</v>
      </c>
      <c r="G537" s="1" t="s">
        <v>73</v>
      </c>
      <c r="H537" s="1">
        <f>2754700*2</f>
        <v>5509400</v>
      </c>
      <c r="I537" s="1">
        <v>0</v>
      </c>
      <c r="J537" s="1" t="s">
        <v>74</v>
      </c>
      <c r="K537" s="1" t="s">
        <v>75</v>
      </c>
      <c r="L537" s="1" t="s">
        <v>1568</v>
      </c>
      <c r="M537" s="1" t="s">
        <v>1569</v>
      </c>
      <c r="N537" s="8" t="s">
        <v>1570</v>
      </c>
      <c r="O537" s="88" t="s">
        <v>1571</v>
      </c>
      <c r="P537" s="1" t="s">
        <v>75</v>
      </c>
      <c r="Q537" s="1" t="s">
        <v>75</v>
      </c>
      <c r="R537" s="1" t="s">
        <v>75</v>
      </c>
      <c r="S537" s="1" t="s">
        <v>75</v>
      </c>
      <c r="T537" s="1" t="s">
        <v>75</v>
      </c>
      <c r="U537" s="1" t="s">
        <v>75</v>
      </c>
      <c r="V537" s="1"/>
      <c r="W537" s="1"/>
      <c r="X537" s="42"/>
      <c r="Y537" s="1"/>
      <c r="Z537" s="1"/>
      <c r="AA537" s="43">
        <v>0</v>
      </c>
      <c r="AB537" s="1"/>
      <c r="AC537" s="1"/>
      <c r="AD537" s="1"/>
      <c r="AE537" s="1" t="s">
        <v>1609</v>
      </c>
      <c r="AF537" s="1" t="s">
        <v>90</v>
      </c>
      <c r="AG537" s="1" t="s">
        <v>1576</v>
      </c>
    </row>
    <row r="538" spans="1:33" ht="25.5" x14ac:dyDescent="0.25">
      <c r="A538" s="8" t="s">
        <v>8</v>
      </c>
      <c r="B538" s="1">
        <v>56101500</v>
      </c>
      <c r="C538" s="1" t="s">
        <v>1613</v>
      </c>
      <c r="D538" s="9" t="s">
        <v>151</v>
      </c>
      <c r="E538" s="1" t="s">
        <v>158</v>
      </c>
      <c r="F538" s="1" t="s">
        <v>1578</v>
      </c>
      <c r="G538" s="1" t="s">
        <v>73</v>
      </c>
      <c r="H538" s="1">
        <f>750000*9</f>
        <v>6750000</v>
      </c>
      <c r="I538" s="1">
        <v>0</v>
      </c>
      <c r="J538" s="1" t="s">
        <v>74</v>
      </c>
      <c r="K538" s="1" t="s">
        <v>75</v>
      </c>
      <c r="L538" s="1" t="s">
        <v>1568</v>
      </c>
      <c r="M538" s="1" t="s">
        <v>1569</v>
      </c>
      <c r="N538" s="8" t="s">
        <v>1570</v>
      </c>
      <c r="O538" s="88" t="s">
        <v>1571</v>
      </c>
      <c r="P538" s="1" t="s">
        <v>75</v>
      </c>
      <c r="Q538" s="1" t="s">
        <v>75</v>
      </c>
      <c r="R538" s="1" t="s">
        <v>75</v>
      </c>
      <c r="S538" s="1" t="s">
        <v>75</v>
      </c>
      <c r="T538" s="1" t="s">
        <v>75</v>
      </c>
      <c r="U538" s="1" t="s">
        <v>75</v>
      </c>
      <c r="V538" s="1"/>
      <c r="W538" s="1"/>
      <c r="X538" s="42"/>
      <c r="Y538" s="1"/>
      <c r="Z538" s="1"/>
      <c r="AA538" s="43">
        <v>0</v>
      </c>
      <c r="AB538" s="1"/>
      <c r="AC538" s="1"/>
      <c r="AD538" s="1"/>
      <c r="AE538" s="1" t="s">
        <v>1609</v>
      </c>
      <c r="AF538" s="1" t="s">
        <v>90</v>
      </c>
      <c r="AG538" s="1" t="s">
        <v>1576</v>
      </c>
    </row>
    <row r="539" spans="1:33" ht="409.5" x14ac:dyDescent="0.25">
      <c r="A539" s="8" t="s">
        <v>24</v>
      </c>
      <c r="B539" s="1">
        <v>93141500</v>
      </c>
      <c r="C539" s="1" t="s">
        <v>1614</v>
      </c>
      <c r="D539" s="9" t="s">
        <v>151</v>
      </c>
      <c r="E539" s="1" t="s">
        <v>152</v>
      </c>
      <c r="F539" s="1" t="s">
        <v>203</v>
      </c>
      <c r="G539" s="1" t="s">
        <v>73</v>
      </c>
      <c r="H539" s="1">
        <v>161000000</v>
      </c>
      <c r="I539" s="1">
        <v>161000000</v>
      </c>
      <c r="J539" s="1" t="s">
        <v>74</v>
      </c>
      <c r="K539" s="1" t="s">
        <v>75</v>
      </c>
      <c r="L539" s="1" t="s">
        <v>1615</v>
      </c>
      <c r="M539" s="1" t="s">
        <v>1616</v>
      </c>
      <c r="N539" s="8" t="s">
        <v>1617</v>
      </c>
      <c r="O539" s="88" t="s">
        <v>1618</v>
      </c>
      <c r="P539" s="1" t="s">
        <v>1619</v>
      </c>
      <c r="Q539" s="1" t="s">
        <v>1620</v>
      </c>
      <c r="R539" s="1" t="s">
        <v>1621</v>
      </c>
      <c r="S539" s="1">
        <v>70063001</v>
      </c>
      <c r="T539" s="1" t="s">
        <v>1622</v>
      </c>
      <c r="U539" s="1" t="s">
        <v>1623</v>
      </c>
      <c r="V539" s="1"/>
      <c r="W539" s="1"/>
      <c r="X539" s="42"/>
      <c r="Y539" s="1"/>
      <c r="Z539" s="1"/>
      <c r="AA539" s="43">
        <v>0</v>
      </c>
      <c r="AB539" s="1"/>
      <c r="AC539" s="1" t="s">
        <v>185</v>
      </c>
      <c r="AD539" s="1" t="s">
        <v>1624</v>
      </c>
      <c r="AE539" s="1" t="s">
        <v>1625</v>
      </c>
      <c r="AF539" s="1" t="s">
        <v>83</v>
      </c>
      <c r="AG539" s="1" t="s">
        <v>1626</v>
      </c>
    </row>
    <row r="540" spans="1:33" ht="409.5" x14ac:dyDescent="0.25">
      <c r="A540" s="8" t="s">
        <v>24</v>
      </c>
      <c r="B540" s="1">
        <v>93141500</v>
      </c>
      <c r="C540" s="1" t="s">
        <v>1627</v>
      </c>
      <c r="D540" s="9" t="s">
        <v>151</v>
      </c>
      <c r="E540" s="1" t="s">
        <v>152</v>
      </c>
      <c r="F540" s="1" t="s">
        <v>203</v>
      </c>
      <c r="G540" s="1" t="s">
        <v>73</v>
      </c>
      <c r="H540" s="1">
        <v>161000000</v>
      </c>
      <c r="I540" s="1">
        <v>161000000</v>
      </c>
      <c r="J540" s="1" t="s">
        <v>74</v>
      </c>
      <c r="K540" s="1" t="s">
        <v>75</v>
      </c>
      <c r="L540" s="1" t="s">
        <v>1615</v>
      </c>
      <c r="M540" s="1" t="s">
        <v>1616</v>
      </c>
      <c r="N540" s="8" t="s">
        <v>1617</v>
      </c>
      <c r="O540" s="88" t="s">
        <v>1618</v>
      </c>
      <c r="P540" s="1" t="s">
        <v>1619</v>
      </c>
      <c r="Q540" s="1" t="s">
        <v>1620</v>
      </c>
      <c r="R540" s="1" t="s">
        <v>1621</v>
      </c>
      <c r="S540" s="1">
        <v>70063001</v>
      </c>
      <c r="T540" s="1" t="s">
        <v>1622</v>
      </c>
      <c r="U540" s="1" t="s">
        <v>1623</v>
      </c>
      <c r="V540" s="1"/>
      <c r="W540" s="1"/>
      <c r="X540" s="42"/>
      <c r="Y540" s="1"/>
      <c r="Z540" s="1"/>
      <c r="AA540" s="43">
        <v>0</v>
      </c>
      <c r="AB540" s="1"/>
      <c r="AC540" s="1"/>
      <c r="AD540" s="1" t="s">
        <v>1628</v>
      </c>
      <c r="AE540" s="1" t="s">
        <v>1625</v>
      </c>
      <c r="AF540" s="1" t="s">
        <v>83</v>
      </c>
      <c r="AG540" s="1" t="s">
        <v>1626</v>
      </c>
    </row>
    <row r="541" spans="1:33" ht="409.5" x14ac:dyDescent="0.25">
      <c r="A541" s="8" t="s">
        <v>24</v>
      </c>
      <c r="B541" s="1">
        <v>93141500</v>
      </c>
      <c r="C541" s="1" t="s">
        <v>1629</v>
      </c>
      <c r="D541" s="9" t="s">
        <v>151</v>
      </c>
      <c r="E541" s="1" t="s">
        <v>152</v>
      </c>
      <c r="F541" s="1" t="s">
        <v>203</v>
      </c>
      <c r="G541" s="1" t="s">
        <v>73</v>
      </c>
      <c r="H541" s="1">
        <v>161000000</v>
      </c>
      <c r="I541" s="1">
        <v>161000000</v>
      </c>
      <c r="J541" s="1" t="s">
        <v>74</v>
      </c>
      <c r="K541" s="1" t="s">
        <v>75</v>
      </c>
      <c r="L541" s="1" t="s">
        <v>1615</v>
      </c>
      <c r="M541" s="1" t="s">
        <v>1616</v>
      </c>
      <c r="N541" s="8" t="s">
        <v>1617</v>
      </c>
      <c r="O541" s="88" t="s">
        <v>1618</v>
      </c>
      <c r="P541" s="1" t="s">
        <v>1619</v>
      </c>
      <c r="Q541" s="1" t="s">
        <v>1620</v>
      </c>
      <c r="R541" s="1" t="s">
        <v>1621</v>
      </c>
      <c r="S541" s="1">
        <v>70063001</v>
      </c>
      <c r="T541" s="1" t="s">
        <v>1622</v>
      </c>
      <c r="U541" s="1" t="s">
        <v>1623</v>
      </c>
      <c r="V541" s="1"/>
      <c r="W541" s="1"/>
      <c r="X541" s="42"/>
      <c r="Y541" s="1"/>
      <c r="Z541" s="1"/>
      <c r="AA541" s="43">
        <v>0</v>
      </c>
      <c r="AB541" s="1"/>
      <c r="AC541" s="1"/>
      <c r="AD541" s="1" t="s">
        <v>1624</v>
      </c>
      <c r="AE541" s="1" t="s">
        <v>1625</v>
      </c>
      <c r="AF541" s="1" t="s">
        <v>83</v>
      </c>
      <c r="AG541" s="1" t="s">
        <v>1626</v>
      </c>
    </row>
    <row r="542" spans="1:33" ht="409.5" x14ac:dyDescent="0.25">
      <c r="A542" s="8" t="s">
        <v>24</v>
      </c>
      <c r="B542" s="1">
        <v>93141500</v>
      </c>
      <c r="C542" s="1" t="s">
        <v>1630</v>
      </c>
      <c r="D542" s="9" t="s">
        <v>151</v>
      </c>
      <c r="E542" s="1" t="s">
        <v>152</v>
      </c>
      <c r="F542" s="1" t="s">
        <v>203</v>
      </c>
      <c r="G542" s="1" t="s">
        <v>73</v>
      </c>
      <c r="H542" s="1">
        <v>250000000</v>
      </c>
      <c r="I542" s="1">
        <v>250000000</v>
      </c>
      <c r="J542" s="1" t="s">
        <v>74</v>
      </c>
      <c r="K542" s="1" t="s">
        <v>75</v>
      </c>
      <c r="L542" s="1" t="s">
        <v>1615</v>
      </c>
      <c r="M542" s="1" t="s">
        <v>1616</v>
      </c>
      <c r="N542" s="8" t="s">
        <v>1617</v>
      </c>
      <c r="O542" s="88" t="s">
        <v>1618</v>
      </c>
      <c r="P542" s="1" t="s">
        <v>1619</v>
      </c>
      <c r="Q542" s="1" t="s">
        <v>1620</v>
      </c>
      <c r="R542" s="1" t="s">
        <v>1621</v>
      </c>
      <c r="S542" s="1">
        <v>70063001</v>
      </c>
      <c r="T542" s="1" t="s">
        <v>1622</v>
      </c>
      <c r="U542" s="1" t="s">
        <v>1623</v>
      </c>
      <c r="V542" s="1"/>
      <c r="W542" s="1"/>
      <c r="X542" s="42"/>
      <c r="Y542" s="1"/>
      <c r="Z542" s="1"/>
      <c r="AA542" s="43">
        <v>0</v>
      </c>
      <c r="AB542" s="1"/>
      <c r="AC542" s="1"/>
      <c r="AD542" s="1" t="s">
        <v>1624</v>
      </c>
      <c r="AE542" s="1" t="s">
        <v>1625</v>
      </c>
      <c r="AF542" s="1" t="s">
        <v>83</v>
      </c>
      <c r="AG542" s="1" t="s">
        <v>1626</v>
      </c>
    </row>
    <row r="543" spans="1:33" ht="409.5" x14ac:dyDescent="0.25">
      <c r="A543" s="8" t="s">
        <v>24</v>
      </c>
      <c r="B543" s="1">
        <v>93141500</v>
      </c>
      <c r="C543" s="1" t="s">
        <v>1631</v>
      </c>
      <c r="D543" s="9" t="s">
        <v>151</v>
      </c>
      <c r="E543" s="1" t="s">
        <v>152</v>
      </c>
      <c r="F543" s="1" t="s">
        <v>203</v>
      </c>
      <c r="G543" s="1" t="s">
        <v>73</v>
      </c>
      <c r="H543" s="1">
        <v>250000000</v>
      </c>
      <c r="I543" s="1">
        <v>250000000</v>
      </c>
      <c r="J543" s="1" t="s">
        <v>74</v>
      </c>
      <c r="K543" s="1" t="s">
        <v>75</v>
      </c>
      <c r="L543" s="1" t="s">
        <v>1615</v>
      </c>
      <c r="M543" s="1" t="s">
        <v>1616</v>
      </c>
      <c r="N543" s="8" t="s">
        <v>1617</v>
      </c>
      <c r="O543" s="88" t="s">
        <v>1618</v>
      </c>
      <c r="P543" s="1" t="s">
        <v>1619</v>
      </c>
      <c r="Q543" s="1" t="s">
        <v>1620</v>
      </c>
      <c r="R543" s="1" t="s">
        <v>1621</v>
      </c>
      <c r="S543" s="1">
        <v>70063001</v>
      </c>
      <c r="T543" s="1" t="s">
        <v>1622</v>
      </c>
      <c r="U543" s="1" t="s">
        <v>1623</v>
      </c>
      <c r="V543" s="1"/>
      <c r="W543" s="1"/>
      <c r="X543" s="42"/>
      <c r="Y543" s="1"/>
      <c r="Z543" s="1"/>
      <c r="AA543" s="43">
        <v>0</v>
      </c>
      <c r="AB543" s="1"/>
      <c r="AC543" s="1"/>
      <c r="AD543" s="1" t="s">
        <v>1624</v>
      </c>
      <c r="AE543" s="1" t="s">
        <v>1625</v>
      </c>
      <c r="AF543" s="1" t="s">
        <v>83</v>
      </c>
      <c r="AG543" s="1" t="s">
        <v>1626</v>
      </c>
    </row>
    <row r="544" spans="1:33" ht="409.5" x14ac:dyDescent="0.25">
      <c r="A544" s="8" t="s">
        <v>24</v>
      </c>
      <c r="B544" s="1">
        <v>93141500</v>
      </c>
      <c r="C544" s="1" t="s">
        <v>1632</v>
      </c>
      <c r="D544" s="9" t="s">
        <v>151</v>
      </c>
      <c r="E544" s="1" t="s">
        <v>152</v>
      </c>
      <c r="F544" s="1" t="s">
        <v>203</v>
      </c>
      <c r="G544" s="1" t="s">
        <v>73</v>
      </c>
      <c r="H544" s="1">
        <v>161000000</v>
      </c>
      <c r="I544" s="1">
        <v>161000000</v>
      </c>
      <c r="J544" s="1" t="s">
        <v>74</v>
      </c>
      <c r="K544" s="1" t="s">
        <v>75</v>
      </c>
      <c r="L544" s="1" t="s">
        <v>1615</v>
      </c>
      <c r="M544" s="1" t="s">
        <v>1616</v>
      </c>
      <c r="N544" s="8" t="s">
        <v>1617</v>
      </c>
      <c r="O544" s="88" t="s">
        <v>1618</v>
      </c>
      <c r="P544" s="1" t="s">
        <v>1619</v>
      </c>
      <c r="Q544" s="1" t="s">
        <v>1620</v>
      </c>
      <c r="R544" s="1" t="s">
        <v>1621</v>
      </c>
      <c r="S544" s="1">
        <v>70063001</v>
      </c>
      <c r="T544" s="1" t="s">
        <v>1622</v>
      </c>
      <c r="U544" s="1" t="s">
        <v>1623</v>
      </c>
      <c r="V544" s="1"/>
      <c r="W544" s="1"/>
      <c r="X544" s="42"/>
      <c r="Y544" s="1"/>
      <c r="Z544" s="1"/>
      <c r="AA544" s="43">
        <v>0</v>
      </c>
      <c r="AB544" s="1"/>
      <c r="AC544" s="1"/>
      <c r="AD544" s="1" t="s">
        <v>1624</v>
      </c>
      <c r="AE544" s="1" t="s">
        <v>1625</v>
      </c>
      <c r="AF544" s="1" t="s">
        <v>83</v>
      </c>
      <c r="AG544" s="1" t="s">
        <v>1626</v>
      </c>
    </row>
    <row r="545" spans="1:33" ht="409.5" x14ac:dyDescent="0.25">
      <c r="A545" s="8" t="s">
        <v>24</v>
      </c>
      <c r="B545" s="1">
        <v>93141500</v>
      </c>
      <c r="C545" s="1" t="s">
        <v>1633</v>
      </c>
      <c r="D545" s="9" t="s">
        <v>151</v>
      </c>
      <c r="E545" s="1" t="s">
        <v>152</v>
      </c>
      <c r="F545" s="1" t="s">
        <v>203</v>
      </c>
      <c r="G545" s="1" t="s">
        <v>73</v>
      </c>
      <c r="H545" s="1">
        <v>191000000</v>
      </c>
      <c r="I545" s="1">
        <v>191000000</v>
      </c>
      <c r="J545" s="1" t="s">
        <v>74</v>
      </c>
      <c r="K545" s="1" t="s">
        <v>75</v>
      </c>
      <c r="L545" s="1" t="s">
        <v>1615</v>
      </c>
      <c r="M545" s="1" t="s">
        <v>1616</v>
      </c>
      <c r="N545" s="8" t="s">
        <v>1617</v>
      </c>
      <c r="O545" s="88" t="s">
        <v>1618</v>
      </c>
      <c r="P545" s="1" t="s">
        <v>1619</v>
      </c>
      <c r="Q545" s="1" t="s">
        <v>1620</v>
      </c>
      <c r="R545" s="1" t="s">
        <v>1621</v>
      </c>
      <c r="S545" s="1">
        <v>70063001</v>
      </c>
      <c r="T545" s="1" t="s">
        <v>1622</v>
      </c>
      <c r="U545" s="1" t="s">
        <v>1623</v>
      </c>
      <c r="V545" s="1"/>
      <c r="W545" s="1"/>
      <c r="X545" s="42"/>
      <c r="Y545" s="1"/>
      <c r="Z545" s="1"/>
      <c r="AA545" s="43">
        <v>0</v>
      </c>
      <c r="AB545" s="1"/>
      <c r="AC545" s="1"/>
      <c r="AD545" s="1" t="s">
        <v>1624</v>
      </c>
      <c r="AE545" s="1" t="s">
        <v>1625</v>
      </c>
      <c r="AF545" s="1" t="s">
        <v>83</v>
      </c>
      <c r="AG545" s="1" t="s">
        <v>1626</v>
      </c>
    </row>
    <row r="546" spans="1:33" ht="63.75" x14ac:dyDescent="0.25">
      <c r="A546" s="8" t="s">
        <v>24</v>
      </c>
      <c r="B546" s="1">
        <v>93141500</v>
      </c>
      <c r="C546" s="1" t="s">
        <v>1634</v>
      </c>
      <c r="D546" s="9" t="s">
        <v>151</v>
      </c>
      <c r="E546" s="1" t="s">
        <v>158</v>
      </c>
      <c r="F546" s="1" t="s">
        <v>87</v>
      </c>
      <c r="G546" s="1" t="s">
        <v>73</v>
      </c>
      <c r="H546" s="1">
        <v>119555552</v>
      </c>
      <c r="I546" s="1">
        <v>119555552</v>
      </c>
      <c r="J546" s="1" t="s">
        <v>74</v>
      </c>
      <c r="K546" s="1" t="s">
        <v>75</v>
      </c>
      <c r="L546" s="1" t="s">
        <v>1615</v>
      </c>
      <c r="M546" s="1" t="s">
        <v>1616</v>
      </c>
      <c r="N546" s="8" t="s">
        <v>1617</v>
      </c>
      <c r="O546" s="88" t="s">
        <v>1618</v>
      </c>
      <c r="P546" s="1" t="s">
        <v>1619</v>
      </c>
      <c r="Q546" s="1" t="s">
        <v>1635</v>
      </c>
      <c r="R546" s="1" t="s">
        <v>1621</v>
      </c>
      <c r="S546" s="1">
        <v>70073001</v>
      </c>
      <c r="T546" s="1" t="s">
        <v>1636</v>
      </c>
      <c r="U546" s="1" t="s">
        <v>1637</v>
      </c>
      <c r="V546" s="1"/>
      <c r="W546" s="1"/>
      <c r="X546" s="42"/>
      <c r="Y546" s="1"/>
      <c r="Z546" s="1"/>
      <c r="AA546" s="43">
        <v>0</v>
      </c>
      <c r="AB546" s="1"/>
      <c r="AC546" s="1" t="s">
        <v>185</v>
      </c>
      <c r="AD546" s="1"/>
      <c r="AE546" s="1" t="s">
        <v>1638</v>
      </c>
      <c r="AF546" s="1" t="s">
        <v>90</v>
      </c>
      <c r="AG546" s="1" t="s">
        <v>1626</v>
      </c>
    </row>
    <row r="547" spans="1:33" ht="63.75" x14ac:dyDescent="0.25">
      <c r="A547" s="8" t="s">
        <v>24</v>
      </c>
      <c r="B547" s="1">
        <v>93141500</v>
      </c>
      <c r="C547" s="1" t="s">
        <v>1639</v>
      </c>
      <c r="D547" s="9" t="s">
        <v>151</v>
      </c>
      <c r="E547" s="1" t="s">
        <v>158</v>
      </c>
      <c r="F547" s="1" t="s">
        <v>87</v>
      </c>
      <c r="G547" s="1" t="s">
        <v>73</v>
      </c>
      <c r="H547" s="1">
        <v>119555552</v>
      </c>
      <c r="I547" s="1">
        <v>119555552</v>
      </c>
      <c r="J547" s="1" t="s">
        <v>74</v>
      </c>
      <c r="K547" s="1" t="s">
        <v>75</v>
      </c>
      <c r="L547" s="1" t="s">
        <v>1615</v>
      </c>
      <c r="M547" s="1" t="s">
        <v>1616</v>
      </c>
      <c r="N547" s="8" t="s">
        <v>1617</v>
      </c>
      <c r="O547" s="88" t="s">
        <v>1618</v>
      </c>
      <c r="P547" s="1" t="s">
        <v>1619</v>
      </c>
      <c r="Q547" s="1" t="s">
        <v>1635</v>
      </c>
      <c r="R547" s="1" t="s">
        <v>1621</v>
      </c>
      <c r="S547" s="1">
        <v>70073001</v>
      </c>
      <c r="T547" s="1" t="s">
        <v>1636</v>
      </c>
      <c r="U547" s="1" t="s">
        <v>1637</v>
      </c>
      <c r="V547" s="1"/>
      <c r="W547" s="1"/>
      <c r="X547" s="42"/>
      <c r="Y547" s="1"/>
      <c r="Z547" s="1"/>
      <c r="AA547" s="43">
        <v>0</v>
      </c>
      <c r="AB547" s="1"/>
      <c r="AC547" s="1" t="s">
        <v>185</v>
      </c>
      <c r="AD547" s="1"/>
      <c r="AE547" s="1" t="s">
        <v>1638</v>
      </c>
      <c r="AF547" s="1" t="s">
        <v>90</v>
      </c>
      <c r="AG547" s="1" t="s">
        <v>1626</v>
      </c>
    </row>
    <row r="548" spans="1:33" ht="63.75" x14ac:dyDescent="0.25">
      <c r="A548" s="8" t="s">
        <v>24</v>
      </c>
      <c r="B548" s="1">
        <v>93141500</v>
      </c>
      <c r="C548" s="1" t="s">
        <v>1640</v>
      </c>
      <c r="D548" s="9" t="s">
        <v>151</v>
      </c>
      <c r="E548" s="1" t="s">
        <v>158</v>
      </c>
      <c r="F548" s="1" t="s">
        <v>87</v>
      </c>
      <c r="G548" s="1" t="s">
        <v>73</v>
      </c>
      <c r="H548" s="1">
        <v>119555552</v>
      </c>
      <c r="I548" s="1">
        <v>119555552</v>
      </c>
      <c r="J548" s="1" t="s">
        <v>74</v>
      </c>
      <c r="K548" s="1" t="s">
        <v>75</v>
      </c>
      <c r="L548" s="1" t="s">
        <v>1615</v>
      </c>
      <c r="M548" s="1" t="s">
        <v>1616</v>
      </c>
      <c r="N548" s="8" t="s">
        <v>1617</v>
      </c>
      <c r="O548" s="88" t="s">
        <v>1618</v>
      </c>
      <c r="P548" s="1" t="s">
        <v>1619</v>
      </c>
      <c r="Q548" s="1" t="s">
        <v>1635</v>
      </c>
      <c r="R548" s="1" t="s">
        <v>1621</v>
      </c>
      <c r="S548" s="1">
        <v>70073001</v>
      </c>
      <c r="T548" s="1" t="s">
        <v>1636</v>
      </c>
      <c r="U548" s="1" t="s">
        <v>1637</v>
      </c>
      <c r="V548" s="1"/>
      <c r="W548" s="1"/>
      <c r="X548" s="42"/>
      <c r="Y548" s="1"/>
      <c r="Z548" s="1"/>
      <c r="AA548" s="43">
        <v>0</v>
      </c>
      <c r="AB548" s="1"/>
      <c r="AC548" s="1" t="s">
        <v>185</v>
      </c>
      <c r="AD548" s="1"/>
      <c r="AE548" s="1" t="s">
        <v>1638</v>
      </c>
      <c r="AF548" s="1" t="s">
        <v>90</v>
      </c>
      <c r="AG548" s="1" t="s">
        <v>1626</v>
      </c>
    </row>
    <row r="549" spans="1:33" ht="63.75" x14ac:dyDescent="0.25">
      <c r="A549" s="8" t="s">
        <v>24</v>
      </c>
      <c r="B549" s="1">
        <v>93141500</v>
      </c>
      <c r="C549" s="1" t="s">
        <v>1641</v>
      </c>
      <c r="D549" s="9" t="s">
        <v>151</v>
      </c>
      <c r="E549" s="1" t="s">
        <v>158</v>
      </c>
      <c r="F549" s="1" t="s">
        <v>87</v>
      </c>
      <c r="G549" s="1" t="s">
        <v>73</v>
      </c>
      <c r="H549" s="1">
        <v>119555552</v>
      </c>
      <c r="I549" s="1">
        <v>119555552</v>
      </c>
      <c r="J549" s="1" t="s">
        <v>74</v>
      </c>
      <c r="K549" s="1" t="s">
        <v>75</v>
      </c>
      <c r="L549" s="1" t="s">
        <v>1615</v>
      </c>
      <c r="M549" s="1" t="s">
        <v>1616</v>
      </c>
      <c r="N549" s="8" t="s">
        <v>1617</v>
      </c>
      <c r="O549" s="88" t="s">
        <v>1618</v>
      </c>
      <c r="P549" s="1" t="s">
        <v>1619</v>
      </c>
      <c r="Q549" s="1" t="s">
        <v>1635</v>
      </c>
      <c r="R549" s="1" t="s">
        <v>1621</v>
      </c>
      <c r="S549" s="1">
        <v>70073001</v>
      </c>
      <c r="T549" s="1" t="s">
        <v>1636</v>
      </c>
      <c r="U549" s="1" t="s">
        <v>1637</v>
      </c>
      <c r="V549" s="1"/>
      <c r="W549" s="1"/>
      <c r="X549" s="42"/>
      <c r="Y549" s="1"/>
      <c r="Z549" s="1"/>
      <c r="AA549" s="43">
        <v>0</v>
      </c>
      <c r="AB549" s="1"/>
      <c r="AC549" s="1" t="s">
        <v>185</v>
      </c>
      <c r="AD549" s="1"/>
      <c r="AE549" s="1" t="s">
        <v>1638</v>
      </c>
      <c r="AF549" s="1" t="s">
        <v>90</v>
      </c>
      <c r="AG549" s="1" t="s">
        <v>1626</v>
      </c>
    </row>
    <row r="550" spans="1:33" ht="63.75" x14ac:dyDescent="0.25">
      <c r="A550" s="8" t="s">
        <v>24</v>
      </c>
      <c r="B550" s="1">
        <v>93141500</v>
      </c>
      <c r="C550" s="1" t="s">
        <v>1642</v>
      </c>
      <c r="D550" s="9" t="s">
        <v>151</v>
      </c>
      <c r="E550" s="1" t="s">
        <v>158</v>
      </c>
      <c r="F550" s="1" t="s">
        <v>87</v>
      </c>
      <c r="G550" s="1" t="s">
        <v>73</v>
      </c>
      <c r="H550" s="1">
        <v>119555552</v>
      </c>
      <c r="I550" s="1">
        <v>119555552</v>
      </c>
      <c r="J550" s="1" t="s">
        <v>74</v>
      </c>
      <c r="K550" s="1" t="s">
        <v>75</v>
      </c>
      <c r="L550" s="1" t="s">
        <v>1615</v>
      </c>
      <c r="M550" s="1" t="s">
        <v>1616</v>
      </c>
      <c r="N550" s="8" t="s">
        <v>1617</v>
      </c>
      <c r="O550" s="88" t="s">
        <v>1618</v>
      </c>
      <c r="P550" s="1" t="s">
        <v>1619</v>
      </c>
      <c r="Q550" s="1" t="s">
        <v>1635</v>
      </c>
      <c r="R550" s="1" t="s">
        <v>1621</v>
      </c>
      <c r="S550" s="1">
        <v>70073001</v>
      </c>
      <c r="T550" s="1" t="s">
        <v>1636</v>
      </c>
      <c r="U550" s="1" t="s">
        <v>1637</v>
      </c>
      <c r="V550" s="1"/>
      <c r="W550" s="1"/>
      <c r="X550" s="42"/>
      <c r="Y550" s="1"/>
      <c r="Z550" s="1"/>
      <c r="AA550" s="43">
        <v>0</v>
      </c>
      <c r="AB550" s="1"/>
      <c r="AC550" s="1" t="s">
        <v>185</v>
      </c>
      <c r="AD550" s="1"/>
      <c r="AE550" s="1" t="s">
        <v>1638</v>
      </c>
      <c r="AF550" s="1" t="s">
        <v>90</v>
      </c>
      <c r="AG550" s="1" t="s">
        <v>1626</v>
      </c>
    </row>
    <row r="551" spans="1:33" ht="63.75" x14ac:dyDescent="0.25">
      <c r="A551" s="8" t="s">
        <v>24</v>
      </c>
      <c r="B551" s="1">
        <v>93141500</v>
      </c>
      <c r="C551" s="1" t="s">
        <v>1643</v>
      </c>
      <c r="D551" s="9" t="s">
        <v>151</v>
      </c>
      <c r="E551" s="1" t="s">
        <v>158</v>
      </c>
      <c r="F551" s="1" t="s">
        <v>87</v>
      </c>
      <c r="G551" s="1" t="s">
        <v>73</v>
      </c>
      <c r="H551" s="1">
        <v>119555552</v>
      </c>
      <c r="I551" s="1">
        <v>119555552</v>
      </c>
      <c r="J551" s="1" t="s">
        <v>74</v>
      </c>
      <c r="K551" s="1" t="s">
        <v>75</v>
      </c>
      <c r="L551" s="1" t="s">
        <v>1615</v>
      </c>
      <c r="M551" s="1" t="s">
        <v>1616</v>
      </c>
      <c r="N551" s="8" t="s">
        <v>1617</v>
      </c>
      <c r="O551" s="88" t="s">
        <v>1618</v>
      </c>
      <c r="P551" s="1" t="s">
        <v>1619</v>
      </c>
      <c r="Q551" s="1" t="s">
        <v>1635</v>
      </c>
      <c r="R551" s="1" t="s">
        <v>1621</v>
      </c>
      <c r="S551" s="1">
        <v>70073001</v>
      </c>
      <c r="T551" s="1" t="s">
        <v>1636</v>
      </c>
      <c r="U551" s="1" t="s">
        <v>1637</v>
      </c>
      <c r="V551" s="1"/>
      <c r="W551" s="1"/>
      <c r="X551" s="42"/>
      <c r="Y551" s="1"/>
      <c r="Z551" s="1"/>
      <c r="AA551" s="43">
        <v>0</v>
      </c>
      <c r="AB551" s="1"/>
      <c r="AC551" s="1" t="s">
        <v>185</v>
      </c>
      <c r="AD551" s="1"/>
      <c r="AE551" s="1" t="s">
        <v>1638</v>
      </c>
      <c r="AF551" s="1" t="s">
        <v>90</v>
      </c>
      <c r="AG551" s="1" t="s">
        <v>1626</v>
      </c>
    </row>
    <row r="552" spans="1:33" ht="63.75" x14ac:dyDescent="0.25">
      <c r="A552" s="8" t="s">
        <v>24</v>
      </c>
      <c r="B552" s="1">
        <v>93141500</v>
      </c>
      <c r="C552" s="1" t="s">
        <v>1644</v>
      </c>
      <c r="D552" s="9" t="s">
        <v>151</v>
      </c>
      <c r="E552" s="1" t="s">
        <v>158</v>
      </c>
      <c r="F552" s="1" t="s">
        <v>87</v>
      </c>
      <c r="G552" s="1" t="s">
        <v>73</v>
      </c>
      <c r="H552" s="1">
        <v>119555552</v>
      </c>
      <c r="I552" s="1">
        <v>119555552</v>
      </c>
      <c r="J552" s="1" t="s">
        <v>74</v>
      </c>
      <c r="K552" s="1" t="s">
        <v>75</v>
      </c>
      <c r="L552" s="1" t="s">
        <v>1615</v>
      </c>
      <c r="M552" s="1" t="s">
        <v>1616</v>
      </c>
      <c r="N552" s="8" t="s">
        <v>1617</v>
      </c>
      <c r="O552" s="88" t="s">
        <v>1618</v>
      </c>
      <c r="P552" s="1" t="s">
        <v>1619</v>
      </c>
      <c r="Q552" s="1" t="s">
        <v>1635</v>
      </c>
      <c r="R552" s="1" t="s">
        <v>1621</v>
      </c>
      <c r="S552" s="1">
        <v>70073001</v>
      </c>
      <c r="T552" s="1" t="s">
        <v>1636</v>
      </c>
      <c r="U552" s="1" t="s">
        <v>1637</v>
      </c>
      <c r="V552" s="1"/>
      <c r="W552" s="1"/>
      <c r="X552" s="42"/>
      <c r="Y552" s="1"/>
      <c r="Z552" s="1"/>
      <c r="AA552" s="43">
        <v>0</v>
      </c>
      <c r="AB552" s="1"/>
      <c r="AC552" s="1" t="s">
        <v>185</v>
      </c>
      <c r="AD552" s="1"/>
      <c r="AE552" s="1" t="s">
        <v>1638</v>
      </c>
      <c r="AF552" s="1" t="s">
        <v>90</v>
      </c>
      <c r="AG552" s="1" t="s">
        <v>1626</v>
      </c>
    </row>
    <row r="553" spans="1:33" ht="63.75" x14ac:dyDescent="0.25">
      <c r="A553" s="8" t="s">
        <v>24</v>
      </c>
      <c r="B553" s="1">
        <v>93141500</v>
      </c>
      <c r="C553" s="1" t="s">
        <v>1645</v>
      </c>
      <c r="D553" s="9" t="s">
        <v>151</v>
      </c>
      <c r="E553" s="1" t="s">
        <v>158</v>
      </c>
      <c r="F553" s="1" t="s">
        <v>87</v>
      </c>
      <c r="G553" s="1" t="s">
        <v>73</v>
      </c>
      <c r="H553" s="1">
        <v>119555552</v>
      </c>
      <c r="I553" s="1">
        <v>119555552</v>
      </c>
      <c r="J553" s="1" t="s">
        <v>74</v>
      </c>
      <c r="K553" s="1" t="s">
        <v>75</v>
      </c>
      <c r="L553" s="1" t="s">
        <v>1615</v>
      </c>
      <c r="M553" s="1" t="s">
        <v>1616</v>
      </c>
      <c r="N553" s="8" t="s">
        <v>1617</v>
      </c>
      <c r="O553" s="88" t="s">
        <v>1618</v>
      </c>
      <c r="P553" s="1" t="s">
        <v>1619</v>
      </c>
      <c r="Q553" s="1" t="s">
        <v>1635</v>
      </c>
      <c r="R553" s="1" t="s">
        <v>1621</v>
      </c>
      <c r="S553" s="1">
        <v>70073001</v>
      </c>
      <c r="T553" s="1" t="s">
        <v>1636</v>
      </c>
      <c r="U553" s="1" t="s">
        <v>1637</v>
      </c>
      <c r="V553" s="1"/>
      <c r="W553" s="1"/>
      <c r="X553" s="42"/>
      <c r="Y553" s="1"/>
      <c r="Z553" s="1"/>
      <c r="AA553" s="43">
        <v>0</v>
      </c>
      <c r="AB553" s="1"/>
      <c r="AC553" s="1" t="s">
        <v>185</v>
      </c>
      <c r="AD553" s="1"/>
      <c r="AE553" s="1" t="s">
        <v>1638</v>
      </c>
      <c r="AF553" s="1" t="s">
        <v>90</v>
      </c>
      <c r="AG553" s="1" t="s">
        <v>1626</v>
      </c>
    </row>
    <row r="554" spans="1:33" ht="63.75" x14ac:dyDescent="0.25">
      <c r="A554" s="8" t="s">
        <v>24</v>
      </c>
      <c r="B554" s="1">
        <v>93141500</v>
      </c>
      <c r="C554" s="1" t="s">
        <v>1646</v>
      </c>
      <c r="D554" s="9" t="s">
        <v>151</v>
      </c>
      <c r="E554" s="1" t="s">
        <v>158</v>
      </c>
      <c r="F554" s="1" t="s">
        <v>87</v>
      </c>
      <c r="G554" s="1" t="s">
        <v>73</v>
      </c>
      <c r="H554" s="1">
        <v>119555552</v>
      </c>
      <c r="I554" s="1">
        <v>119555552</v>
      </c>
      <c r="J554" s="1" t="s">
        <v>74</v>
      </c>
      <c r="K554" s="1" t="s">
        <v>75</v>
      </c>
      <c r="L554" s="1" t="s">
        <v>1615</v>
      </c>
      <c r="M554" s="1" t="s">
        <v>1616</v>
      </c>
      <c r="N554" s="8" t="s">
        <v>1617</v>
      </c>
      <c r="O554" s="88" t="s">
        <v>1618</v>
      </c>
      <c r="P554" s="1" t="s">
        <v>1619</v>
      </c>
      <c r="Q554" s="1" t="s">
        <v>1635</v>
      </c>
      <c r="R554" s="1" t="s">
        <v>1621</v>
      </c>
      <c r="S554" s="1">
        <v>70073001</v>
      </c>
      <c r="T554" s="1" t="s">
        <v>1636</v>
      </c>
      <c r="U554" s="1" t="s">
        <v>1637</v>
      </c>
      <c r="V554" s="1"/>
      <c r="W554" s="1"/>
      <c r="X554" s="42"/>
      <c r="Y554" s="1"/>
      <c r="Z554" s="1"/>
      <c r="AA554" s="43">
        <v>0</v>
      </c>
      <c r="AB554" s="1"/>
      <c r="AC554" s="1"/>
      <c r="AD554" s="1"/>
      <c r="AE554" s="1"/>
      <c r="AF554" s="1" t="s">
        <v>90</v>
      </c>
      <c r="AG554" s="1" t="s">
        <v>1626</v>
      </c>
    </row>
    <row r="555" spans="1:33" ht="76.5" x14ac:dyDescent="0.25">
      <c r="A555" s="8" t="s">
        <v>24</v>
      </c>
      <c r="B555" s="1">
        <v>93141500</v>
      </c>
      <c r="C555" s="1" t="s">
        <v>1647</v>
      </c>
      <c r="D555" s="9" t="s">
        <v>151</v>
      </c>
      <c r="E555" s="1" t="s">
        <v>158</v>
      </c>
      <c r="F555" s="1" t="s">
        <v>87</v>
      </c>
      <c r="G555" s="1" t="s">
        <v>73</v>
      </c>
      <c r="H555" s="1">
        <v>62222222</v>
      </c>
      <c r="I555" s="1">
        <v>62222222</v>
      </c>
      <c r="J555" s="1" t="s">
        <v>74</v>
      </c>
      <c r="K555" s="1" t="s">
        <v>75</v>
      </c>
      <c r="L555" s="1" t="s">
        <v>1615</v>
      </c>
      <c r="M555" s="1" t="s">
        <v>1616</v>
      </c>
      <c r="N555" s="8" t="s">
        <v>1617</v>
      </c>
      <c r="O555" s="88" t="s">
        <v>1618</v>
      </c>
      <c r="P555" s="1" t="s">
        <v>1648</v>
      </c>
      <c r="Q555" s="1" t="s">
        <v>1649</v>
      </c>
      <c r="R555" s="1" t="s">
        <v>1650</v>
      </c>
      <c r="S555" s="1">
        <v>70060001</v>
      </c>
      <c r="T555" s="1" t="s">
        <v>1651</v>
      </c>
      <c r="U555" s="1" t="s">
        <v>1652</v>
      </c>
      <c r="V555" s="1"/>
      <c r="W555" s="1"/>
      <c r="X555" s="42"/>
      <c r="Y555" s="1"/>
      <c r="Z555" s="1"/>
      <c r="AA555" s="43">
        <v>0</v>
      </c>
      <c r="AB555" s="1"/>
      <c r="AC555" s="1"/>
      <c r="AD555" s="1"/>
      <c r="AE555" s="1" t="s">
        <v>1653</v>
      </c>
      <c r="AF555" s="1" t="s">
        <v>90</v>
      </c>
      <c r="AG555" s="1" t="s">
        <v>1626</v>
      </c>
    </row>
    <row r="556" spans="1:33" ht="76.5" x14ac:dyDescent="0.25">
      <c r="A556" s="8" t="s">
        <v>24</v>
      </c>
      <c r="B556" s="1">
        <v>93141500</v>
      </c>
      <c r="C556" s="1" t="s">
        <v>1654</v>
      </c>
      <c r="D556" s="9" t="s">
        <v>151</v>
      </c>
      <c r="E556" s="1" t="s">
        <v>158</v>
      </c>
      <c r="F556" s="1" t="s">
        <v>87</v>
      </c>
      <c r="G556" s="1" t="s">
        <v>73</v>
      </c>
      <c r="H556" s="1">
        <v>62222222</v>
      </c>
      <c r="I556" s="1">
        <v>62222222</v>
      </c>
      <c r="J556" s="1" t="s">
        <v>74</v>
      </c>
      <c r="K556" s="1" t="s">
        <v>75</v>
      </c>
      <c r="L556" s="1" t="s">
        <v>1615</v>
      </c>
      <c r="M556" s="1" t="s">
        <v>1616</v>
      </c>
      <c r="N556" s="8" t="s">
        <v>1617</v>
      </c>
      <c r="O556" s="88" t="s">
        <v>1618</v>
      </c>
      <c r="P556" s="1" t="s">
        <v>1648</v>
      </c>
      <c r="Q556" s="1" t="s">
        <v>1649</v>
      </c>
      <c r="R556" s="1" t="s">
        <v>1650</v>
      </c>
      <c r="S556" s="1">
        <v>70060001</v>
      </c>
      <c r="T556" s="1" t="s">
        <v>1651</v>
      </c>
      <c r="U556" s="1" t="s">
        <v>1652</v>
      </c>
      <c r="V556" s="1"/>
      <c r="W556" s="1"/>
      <c r="X556" s="42"/>
      <c r="Y556" s="1"/>
      <c r="Z556" s="1"/>
      <c r="AA556" s="43">
        <v>0</v>
      </c>
      <c r="AB556" s="1"/>
      <c r="AC556" s="1"/>
      <c r="AD556" s="1"/>
      <c r="AE556" s="1" t="s">
        <v>1653</v>
      </c>
      <c r="AF556" s="1" t="s">
        <v>90</v>
      </c>
      <c r="AG556" s="1" t="s">
        <v>1626</v>
      </c>
    </row>
    <row r="557" spans="1:33" ht="76.5" x14ac:dyDescent="0.25">
      <c r="A557" s="8" t="s">
        <v>24</v>
      </c>
      <c r="B557" s="1">
        <v>93141500</v>
      </c>
      <c r="C557" s="1" t="s">
        <v>1655</v>
      </c>
      <c r="D557" s="9" t="s">
        <v>151</v>
      </c>
      <c r="E557" s="1" t="s">
        <v>158</v>
      </c>
      <c r="F557" s="1" t="s">
        <v>87</v>
      </c>
      <c r="G557" s="1" t="s">
        <v>73</v>
      </c>
      <c r="H557" s="1">
        <v>62222222</v>
      </c>
      <c r="I557" s="1">
        <v>62222222</v>
      </c>
      <c r="J557" s="1" t="s">
        <v>74</v>
      </c>
      <c r="K557" s="1" t="s">
        <v>75</v>
      </c>
      <c r="L557" s="1" t="s">
        <v>1615</v>
      </c>
      <c r="M557" s="1" t="s">
        <v>1616</v>
      </c>
      <c r="N557" s="8" t="s">
        <v>1617</v>
      </c>
      <c r="O557" s="88" t="s">
        <v>1618</v>
      </c>
      <c r="P557" s="1" t="s">
        <v>1648</v>
      </c>
      <c r="Q557" s="1" t="s">
        <v>1649</v>
      </c>
      <c r="R557" s="1" t="s">
        <v>1650</v>
      </c>
      <c r="S557" s="1">
        <v>70060001</v>
      </c>
      <c r="T557" s="1" t="s">
        <v>1651</v>
      </c>
      <c r="U557" s="1" t="s">
        <v>1652</v>
      </c>
      <c r="V557" s="1"/>
      <c r="W557" s="1"/>
      <c r="X557" s="42"/>
      <c r="Y557" s="1"/>
      <c r="Z557" s="1"/>
      <c r="AA557" s="43">
        <v>0</v>
      </c>
      <c r="AB557" s="1"/>
      <c r="AC557" s="1"/>
      <c r="AD557" s="1"/>
      <c r="AE557" s="1" t="s">
        <v>1653</v>
      </c>
      <c r="AF557" s="1" t="s">
        <v>90</v>
      </c>
      <c r="AG557" s="1" t="s">
        <v>1626</v>
      </c>
    </row>
    <row r="558" spans="1:33" ht="76.5" x14ac:dyDescent="0.25">
      <c r="A558" s="8" t="s">
        <v>24</v>
      </c>
      <c r="B558" s="1">
        <v>93141500</v>
      </c>
      <c r="C558" s="1" t="s">
        <v>1656</v>
      </c>
      <c r="D558" s="9" t="s">
        <v>151</v>
      </c>
      <c r="E558" s="1" t="s">
        <v>158</v>
      </c>
      <c r="F558" s="1" t="s">
        <v>87</v>
      </c>
      <c r="G558" s="1" t="s">
        <v>73</v>
      </c>
      <c r="H558" s="1">
        <v>62222222</v>
      </c>
      <c r="I558" s="1">
        <v>62222222</v>
      </c>
      <c r="J558" s="1" t="s">
        <v>74</v>
      </c>
      <c r="K558" s="1" t="s">
        <v>75</v>
      </c>
      <c r="L558" s="1" t="s">
        <v>1615</v>
      </c>
      <c r="M558" s="1" t="s">
        <v>1616</v>
      </c>
      <c r="N558" s="8" t="s">
        <v>1617</v>
      </c>
      <c r="O558" s="88" t="s">
        <v>1618</v>
      </c>
      <c r="P558" s="1" t="s">
        <v>1648</v>
      </c>
      <c r="Q558" s="1" t="s">
        <v>1649</v>
      </c>
      <c r="R558" s="1" t="s">
        <v>1650</v>
      </c>
      <c r="S558" s="1">
        <v>70060001</v>
      </c>
      <c r="T558" s="1" t="s">
        <v>1651</v>
      </c>
      <c r="U558" s="1" t="s">
        <v>1652</v>
      </c>
      <c r="V558" s="1"/>
      <c r="W558" s="1"/>
      <c r="X558" s="42"/>
      <c r="Y558" s="1"/>
      <c r="Z558" s="1"/>
      <c r="AA558" s="43">
        <v>0</v>
      </c>
      <c r="AB558" s="1"/>
      <c r="AC558" s="1"/>
      <c r="AD558" s="1"/>
      <c r="AE558" s="1" t="s">
        <v>1653</v>
      </c>
      <c r="AF558" s="1" t="s">
        <v>90</v>
      </c>
      <c r="AG558" s="1" t="s">
        <v>1626</v>
      </c>
    </row>
    <row r="559" spans="1:33" ht="76.5" x14ac:dyDescent="0.25">
      <c r="A559" s="8" t="s">
        <v>24</v>
      </c>
      <c r="B559" s="1">
        <v>93141500</v>
      </c>
      <c r="C559" s="1" t="s">
        <v>1657</v>
      </c>
      <c r="D559" s="9" t="s">
        <v>151</v>
      </c>
      <c r="E559" s="1" t="s">
        <v>158</v>
      </c>
      <c r="F559" s="1" t="s">
        <v>87</v>
      </c>
      <c r="G559" s="1" t="s">
        <v>73</v>
      </c>
      <c r="H559" s="1">
        <v>62222222</v>
      </c>
      <c r="I559" s="1">
        <v>62222222</v>
      </c>
      <c r="J559" s="1" t="s">
        <v>74</v>
      </c>
      <c r="K559" s="1" t="s">
        <v>75</v>
      </c>
      <c r="L559" s="1" t="s">
        <v>1615</v>
      </c>
      <c r="M559" s="1" t="s">
        <v>1616</v>
      </c>
      <c r="N559" s="8" t="s">
        <v>1617</v>
      </c>
      <c r="O559" s="88" t="s">
        <v>1618</v>
      </c>
      <c r="P559" s="1" t="s">
        <v>1648</v>
      </c>
      <c r="Q559" s="1" t="s">
        <v>1649</v>
      </c>
      <c r="R559" s="1" t="s">
        <v>1650</v>
      </c>
      <c r="S559" s="1">
        <v>70060001</v>
      </c>
      <c r="T559" s="1" t="s">
        <v>1651</v>
      </c>
      <c r="U559" s="1" t="s">
        <v>1652</v>
      </c>
      <c r="V559" s="1"/>
      <c r="W559" s="1"/>
      <c r="X559" s="42"/>
      <c r="Y559" s="1"/>
      <c r="Z559" s="1"/>
      <c r="AA559" s="43">
        <v>0</v>
      </c>
      <c r="AB559" s="1"/>
      <c r="AC559" s="1"/>
      <c r="AD559" s="1"/>
      <c r="AE559" s="1" t="s">
        <v>1653</v>
      </c>
      <c r="AF559" s="1" t="s">
        <v>90</v>
      </c>
      <c r="AG559" s="1" t="s">
        <v>1626</v>
      </c>
    </row>
    <row r="560" spans="1:33" ht="76.5" x14ac:dyDescent="0.25">
      <c r="A560" s="8" t="s">
        <v>24</v>
      </c>
      <c r="B560" s="1">
        <v>93141500</v>
      </c>
      <c r="C560" s="1" t="s">
        <v>1658</v>
      </c>
      <c r="D560" s="9" t="s">
        <v>151</v>
      </c>
      <c r="E560" s="1" t="s">
        <v>158</v>
      </c>
      <c r="F560" s="1" t="s">
        <v>87</v>
      </c>
      <c r="G560" s="1" t="s">
        <v>73</v>
      </c>
      <c r="H560" s="1">
        <v>62222222</v>
      </c>
      <c r="I560" s="1">
        <v>62222222</v>
      </c>
      <c r="J560" s="1" t="s">
        <v>74</v>
      </c>
      <c r="K560" s="1" t="s">
        <v>75</v>
      </c>
      <c r="L560" s="1" t="s">
        <v>1615</v>
      </c>
      <c r="M560" s="1" t="s">
        <v>1616</v>
      </c>
      <c r="N560" s="8" t="s">
        <v>1617</v>
      </c>
      <c r="O560" s="88" t="s">
        <v>1618</v>
      </c>
      <c r="P560" s="1" t="s">
        <v>1648</v>
      </c>
      <c r="Q560" s="1" t="s">
        <v>1649</v>
      </c>
      <c r="R560" s="1" t="s">
        <v>1650</v>
      </c>
      <c r="S560" s="1">
        <v>70060001</v>
      </c>
      <c r="T560" s="1" t="s">
        <v>1651</v>
      </c>
      <c r="U560" s="1" t="s">
        <v>1652</v>
      </c>
      <c r="V560" s="1"/>
      <c r="W560" s="1"/>
      <c r="X560" s="42"/>
      <c r="Y560" s="1"/>
      <c r="Z560" s="1"/>
      <c r="AA560" s="43">
        <v>0</v>
      </c>
      <c r="AB560" s="1"/>
      <c r="AC560" s="1"/>
      <c r="AD560" s="1"/>
      <c r="AE560" s="1" t="s">
        <v>1653</v>
      </c>
      <c r="AF560" s="1" t="s">
        <v>90</v>
      </c>
      <c r="AG560" s="1" t="s">
        <v>1626</v>
      </c>
    </row>
    <row r="561" spans="1:33" ht="76.5" x14ac:dyDescent="0.25">
      <c r="A561" s="8" t="s">
        <v>24</v>
      </c>
      <c r="B561" s="1">
        <v>93141500</v>
      </c>
      <c r="C561" s="1" t="s">
        <v>1659</v>
      </c>
      <c r="D561" s="9" t="s">
        <v>151</v>
      </c>
      <c r="E561" s="1" t="s">
        <v>158</v>
      </c>
      <c r="F561" s="1" t="s">
        <v>87</v>
      </c>
      <c r="G561" s="1" t="s">
        <v>73</v>
      </c>
      <c r="H561" s="1">
        <v>62222222</v>
      </c>
      <c r="I561" s="1">
        <v>62222222</v>
      </c>
      <c r="J561" s="1" t="s">
        <v>74</v>
      </c>
      <c r="K561" s="1" t="s">
        <v>75</v>
      </c>
      <c r="L561" s="1" t="s">
        <v>1615</v>
      </c>
      <c r="M561" s="1" t="s">
        <v>1616</v>
      </c>
      <c r="N561" s="8" t="s">
        <v>1617</v>
      </c>
      <c r="O561" s="88" t="s">
        <v>1618</v>
      </c>
      <c r="P561" s="1" t="s">
        <v>1648</v>
      </c>
      <c r="Q561" s="1" t="s">
        <v>1649</v>
      </c>
      <c r="R561" s="1" t="s">
        <v>1650</v>
      </c>
      <c r="S561" s="1">
        <v>70060001</v>
      </c>
      <c r="T561" s="1" t="s">
        <v>1651</v>
      </c>
      <c r="U561" s="1" t="s">
        <v>1652</v>
      </c>
      <c r="V561" s="1"/>
      <c r="W561" s="1"/>
      <c r="X561" s="42"/>
      <c r="Y561" s="1"/>
      <c r="Z561" s="1"/>
      <c r="AA561" s="43">
        <v>0</v>
      </c>
      <c r="AB561" s="1"/>
      <c r="AC561" s="1"/>
      <c r="AD561" s="1"/>
      <c r="AE561" s="1" t="s">
        <v>1653</v>
      </c>
      <c r="AF561" s="1" t="s">
        <v>90</v>
      </c>
      <c r="AG561" s="1" t="s">
        <v>1626</v>
      </c>
    </row>
    <row r="562" spans="1:33" ht="76.5" x14ac:dyDescent="0.25">
      <c r="A562" s="8" t="s">
        <v>24</v>
      </c>
      <c r="B562" s="1">
        <v>93141500</v>
      </c>
      <c r="C562" s="1" t="s">
        <v>1660</v>
      </c>
      <c r="D562" s="9" t="s">
        <v>151</v>
      </c>
      <c r="E562" s="1" t="s">
        <v>158</v>
      </c>
      <c r="F562" s="1" t="s">
        <v>87</v>
      </c>
      <c r="G562" s="1" t="s">
        <v>73</v>
      </c>
      <c r="H562" s="1">
        <v>62222222</v>
      </c>
      <c r="I562" s="1">
        <v>62222222</v>
      </c>
      <c r="J562" s="1" t="s">
        <v>74</v>
      </c>
      <c r="K562" s="1" t="s">
        <v>75</v>
      </c>
      <c r="L562" s="1" t="s">
        <v>1615</v>
      </c>
      <c r="M562" s="1" t="s">
        <v>1616</v>
      </c>
      <c r="N562" s="8" t="s">
        <v>1617</v>
      </c>
      <c r="O562" s="88" t="s">
        <v>1618</v>
      </c>
      <c r="P562" s="1" t="s">
        <v>1648</v>
      </c>
      <c r="Q562" s="1" t="s">
        <v>1649</v>
      </c>
      <c r="R562" s="1" t="s">
        <v>1650</v>
      </c>
      <c r="S562" s="1">
        <v>70060001</v>
      </c>
      <c r="T562" s="1" t="s">
        <v>1651</v>
      </c>
      <c r="U562" s="1" t="s">
        <v>1652</v>
      </c>
      <c r="V562" s="1"/>
      <c r="W562" s="1"/>
      <c r="X562" s="42"/>
      <c r="Y562" s="1"/>
      <c r="Z562" s="1"/>
      <c r="AA562" s="43">
        <v>0</v>
      </c>
      <c r="AB562" s="1"/>
      <c r="AC562" s="1"/>
      <c r="AD562" s="1"/>
      <c r="AE562" s="1" t="s">
        <v>1653</v>
      </c>
      <c r="AF562" s="1" t="s">
        <v>90</v>
      </c>
      <c r="AG562" s="1" t="s">
        <v>1626</v>
      </c>
    </row>
    <row r="563" spans="1:33" ht="76.5" x14ac:dyDescent="0.25">
      <c r="A563" s="8" t="s">
        <v>24</v>
      </c>
      <c r="B563" s="1">
        <v>93141500</v>
      </c>
      <c r="C563" s="1" t="s">
        <v>1661</v>
      </c>
      <c r="D563" s="9" t="s">
        <v>151</v>
      </c>
      <c r="E563" s="1" t="s">
        <v>158</v>
      </c>
      <c r="F563" s="1" t="s">
        <v>87</v>
      </c>
      <c r="G563" s="1" t="s">
        <v>73</v>
      </c>
      <c r="H563" s="1">
        <v>62222222</v>
      </c>
      <c r="I563" s="1">
        <v>62222222</v>
      </c>
      <c r="J563" s="1" t="s">
        <v>74</v>
      </c>
      <c r="K563" s="1" t="s">
        <v>75</v>
      </c>
      <c r="L563" s="1" t="s">
        <v>1615</v>
      </c>
      <c r="M563" s="1" t="s">
        <v>1616</v>
      </c>
      <c r="N563" s="8" t="s">
        <v>1617</v>
      </c>
      <c r="O563" s="88" t="s">
        <v>1618</v>
      </c>
      <c r="P563" s="1" t="s">
        <v>1648</v>
      </c>
      <c r="Q563" s="1" t="s">
        <v>1649</v>
      </c>
      <c r="R563" s="1" t="s">
        <v>1650</v>
      </c>
      <c r="S563" s="1">
        <v>70060001</v>
      </c>
      <c r="T563" s="1" t="s">
        <v>1651</v>
      </c>
      <c r="U563" s="1" t="s">
        <v>1652</v>
      </c>
      <c r="V563" s="1"/>
      <c r="W563" s="1"/>
      <c r="X563" s="42"/>
      <c r="Y563" s="1"/>
      <c r="Z563" s="1"/>
      <c r="AA563" s="43">
        <v>0</v>
      </c>
      <c r="AB563" s="1"/>
      <c r="AC563" s="1"/>
      <c r="AD563" s="1"/>
      <c r="AE563" s="1" t="s">
        <v>1653</v>
      </c>
      <c r="AF563" s="1" t="s">
        <v>90</v>
      </c>
      <c r="AG563" s="1" t="s">
        <v>1626</v>
      </c>
    </row>
    <row r="564" spans="1:33" ht="409.5" x14ac:dyDescent="0.25">
      <c r="A564" s="8" t="s">
        <v>24</v>
      </c>
      <c r="B564" s="1">
        <v>93141500</v>
      </c>
      <c r="C564" s="1" t="s">
        <v>1662</v>
      </c>
      <c r="D564" s="9" t="s">
        <v>151</v>
      </c>
      <c r="E564" s="1" t="s">
        <v>158</v>
      </c>
      <c r="F564" s="1" t="s">
        <v>103</v>
      </c>
      <c r="G564" s="1" t="s">
        <v>73</v>
      </c>
      <c r="H564" s="1">
        <v>690000000</v>
      </c>
      <c r="I564" s="1">
        <v>690000000</v>
      </c>
      <c r="J564" s="1" t="s">
        <v>74</v>
      </c>
      <c r="K564" s="1" t="s">
        <v>75</v>
      </c>
      <c r="L564" s="1" t="s">
        <v>1615</v>
      </c>
      <c r="M564" s="1" t="s">
        <v>1616</v>
      </c>
      <c r="N564" s="8" t="s">
        <v>1617</v>
      </c>
      <c r="O564" s="88" t="s">
        <v>1618</v>
      </c>
      <c r="P564" s="1" t="s">
        <v>1663</v>
      </c>
      <c r="Q564" s="1" t="s">
        <v>1664</v>
      </c>
      <c r="R564" s="1" t="s">
        <v>1665</v>
      </c>
      <c r="S564" s="1">
        <v>70062001</v>
      </c>
      <c r="T564" s="1" t="s">
        <v>1666</v>
      </c>
      <c r="U564" s="1" t="s">
        <v>1667</v>
      </c>
      <c r="V564" s="1"/>
      <c r="W564" s="1"/>
      <c r="X564" s="42"/>
      <c r="Y564" s="1"/>
      <c r="Z564" s="1"/>
      <c r="AA564" s="43">
        <v>0</v>
      </c>
      <c r="AB564" s="1"/>
      <c r="AC564" s="1"/>
      <c r="AD564" s="1" t="s">
        <v>1668</v>
      </c>
      <c r="AE564" s="1" t="s">
        <v>1669</v>
      </c>
      <c r="AF564" s="1" t="s">
        <v>90</v>
      </c>
      <c r="AG564" s="1" t="s">
        <v>1626</v>
      </c>
    </row>
    <row r="565" spans="1:33" ht="127.5" x14ac:dyDescent="0.25">
      <c r="A565" s="8" t="s">
        <v>24</v>
      </c>
      <c r="B565" s="1">
        <v>93141500</v>
      </c>
      <c r="C565" s="1" t="s">
        <v>1670</v>
      </c>
      <c r="D565" s="9" t="s">
        <v>151</v>
      </c>
      <c r="E565" s="1" t="s">
        <v>1671</v>
      </c>
      <c r="F565" s="1" t="s">
        <v>161</v>
      </c>
      <c r="G565" s="1" t="s">
        <v>73</v>
      </c>
      <c r="H565" s="1">
        <v>600000000</v>
      </c>
      <c r="I565" s="1">
        <v>600000000</v>
      </c>
      <c r="J565" s="1" t="s">
        <v>74</v>
      </c>
      <c r="K565" s="1" t="s">
        <v>75</v>
      </c>
      <c r="L565" s="1" t="s">
        <v>1672</v>
      </c>
      <c r="M565" s="1" t="s">
        <v>1673</v>
      </c>
      <c r="N565" s="8" t="s">
        <v>1617</v>
      </c>
      <c r="O565" s="88" t="s">
        <v>1618</v>
      </c>
      <c r="P565" s="1" t="s">
        <v>1674</v>
      </c>
      <c r="Q565" s="1" t="s">
        <v>1675</v>
      </c>
      <c r="R565" s="1" t="s">
        <v>1676</v>
      </c>
      <c r="S565" s="1">
        <v>70066001</v>
      </c>
      <c r="T565" s="1" t="s">
        <v>1677</v>
      </c>
      <c r="U565" s="1" t="s">
        <v>1678</v>
      </c>
      <c r="V565" s="1"/>
      <c r="W565" s="1"/>
      <c r="X565" s="42"/>
      <c r="Y565" s="1"/>
      <c r="Z565" s="1"/>
      <c r="AA565" s="43">
        <v>0</v>
      </c>
      <c r="AB565" s="1"/>
      <c r="AC565" s="1"/>
      <c r="AD565" s="1"/>
      <c r="AE565" s="1" t="s">
        <v>1679</v>
      </c>
      <c r="AF565" s="1" t="s">
        <v>90</v>
      </c>
      <c r="AG565" s="1" t="s">
        <v>1626</v>
      </c>
    </row>
    <row r="566" spans="1:33" ht="114.75" x14ac:dyDescent="0.25">
      <c r="A566" s="8" t="s">
        <v>24</v>
      </c>
      <c r="B566" s="1">
        <v>93141500</v>
      </c>
      <c r="C566" s="1" t="s">
        <v>1680</v>
      </c>
      <c r="D566" s="9" t="s">
        <v>151</v>
      </c>
      <c r="E566" s="1" t="s">
        <v>158</v>
      </c>
      <c r="F566" s="1" t="s">
        <v>521</v>
      </c>
      <c r="G566" s="1" t="s">
        <v>73</v>
      </c>
      <c r="H566" s="1">
        <v>150000000</v>
      </c>
      <c r="I566" s="1">
        <v>150000000</v>
      </c>
      <c r="J566" s="1" t="s">
        <v>74</v>
      </c>
      <c r="K566" s="1" t="s">
        <v>75</v>
      </c>
      <c r="L566" s="1" t="s">
        <v>1672</v>
      </c>
      <c r="M566" s="1" t="s">
        <v>1673</v>
      </c>
      <c r="N566" s="8" t="s">
        <v>1617</v>
      </c>
      <c r="O566" s="88" t="s">
        <v>1618</v>
      </c>
      <c r="P566" s="1" t="s">
        <v>1663</v>
      </c>
      <c r="Q566" s="1" t="s">
        <v>1681</v>
      </c>
      <c r="R566" s="1" t="s">
        <v>1665</v>
      </c>
      <c r="S566" s="1">
        <v>70064001</v>
      </c>
      <c r="T566" s="1" t="s">
        <v>1682</v>
      </c>
      <c r="U566" s="1" t="s">
        <v>1683</v>
      </c>
      <c r="V566" s="1"/>
      <c r="W566" s="1"/>
      <c r="X566" s="42"/>
      <c r="Y566" s="1"/>
      <c r="Z566" s="1"/>
      <c r="AA566" s="43">
        <v>0</v>
      </c>
      <c r="AB566" s="1"/>
      <c r="AC566" s="1"/>
      <c r="AD566" s="1"/>
      <c r="AE566" s="1" t="s">
        <v>1684</v>
      </c>
      <c r="AF566" s="1" t="s">
        <v>90</v>
      </c>
      <c r="AG566" s="1" t="s">
        <v>1626</v>
      </c>
    </row>
    <row r="567" spans="1:33" ht="204" x14ac:dyDescent="0.25">
      <c r="A567" s="8" t="s">
        <v>24</v>
      </c>
      <c r="B567" s="1">
        <v>93141500</v>
      </c>
      <c r="C567" s="1" t="s">
        <v>1685</v>
      </c>
      <c r="D567" s="9" t="s">
        <v>151</v>
      </c>
      <c r="E567" s="1" t="s">
        <v>86</v>
      </c>
      <c r="F567" s="1" t="s">
        <v>161</v>
      </c>
      <c r="G567" s="1" t="s">
        <v>73</v>
      </c>
      <c r="H567" s="1">
        <v>470000000</v>
      </c>
      <c r="I567" s="1">
        <v>470000000</v>
      </c>
      <c r="J567" s="1" t="s">
        <v>74</v>
      </c>
      <c r="K567" s="1" t="s">
        <v>75</v>
      </c>
      <c r="L567" s="1" t="s">
        <v>1672</v>
      </c>
      <c r="M567" s="1" t="s">
        <v>1673</v>
      </c>
      <c r="N567" s="8" t="s">
        <v>1617</v>
      </c>
      <c r="O567" s="88" t="s">
        <v>1618</v>
      </c>
      <c r="P567" s="1" t="s">
        <v>1663</v>
      </c>
      <c r="Q567" s="1" t="s">
        <v>1686</v>
      </c>
      <c r="R567" s="1" t="s">
        <v>1687</v>
      </c>
      <c r="S567" s="1">
        <v>70057001</v>
      </c>
      <c r="T567" s="1" t="s">
        <v>1688</v>
      </c>
      <c r="U567" s="1" t="s">
        <v>1689</v>
      </c>
      <c r="V567" s="1"/>
      <c r="W567" s="1"/>
      <c r="X567" s="42"/>
      <c r="Y567" s="1"/>
      <c r="Z567" s="1"/>
      <c r="AA567" s="43">
        <v>0</v>
      </c>
      <c r="AB567" s="1"/>
      <c r="AC567" s="1"/>
      <c r="AD567" s="1"/>
      <c r="AE567" s="1" t="s">
        <v>1690</v>
      </c>
      <c r="AF567" s="1" t="s">
        <v>90</v>
      </c>
      <c r="AG567" s="1" t="s">
        <v>1626</v>
      </c>
    </row>
    <row r="568" spans="1:33" ht="204" x14ac:dyDescent="0.25">
      <c r="A568" s="8" t="s">
        <v>24</v>
      </c>
      <c r="B568" s="1">
        <v>93141500</v>
      </c>
      <c r="C568" s="1" t="s">
        <v>1691</v>
      </c>
      <c r="D568" s="9" t="s">
        <v>151</v>
      </c>
      <c r="E568" s="1" t="s">
        <v>86</v>
      </c>
      <c r="F568" s="1" t="s">
        <v>1578</v>
      </c>
      <c r="G568" s="1" t="s">
        <v>73</v>
      </c>
      <c r="H568" s="1">
        <v>1500000000</v>
      </c>
      <c r="I568" s="1">
        <v>1500000000</v>
      </c>
      <c r="J568" s="1" t="s">
        <v>74</v>
      </c>
      <c r="K568" s="1" t="s">
        <v>75</v>
      </c>
      <c r="L568" s="1" t="s">
        <v>1672</v>
      </c>
      <c r="M568" s="1" t="s">
        <v>1673</v>
      </c>
      <c r="N568" s="8" t="s">
        <v>1617</v>
      </c>
      <c r="O568" s="88" t="s">
        <v>1618</v>
      </c>
      <c r="P568" s="1" t="s">
        <v>1663</v>
      </c>
      <c r="Q568" s="1" t="s">
        <v>1686</v>
      </c>
      <c r="R568" s="1" t="s">
        <v>1687</v>
      </c>
      <c r="S568" s="1">
        <v>70057001</v>
      </c>
      <c r="T568" s="1" t="s">
        <v>1688</v>
      </c>
      <c r="U568" s="1" t="s">
        <v>1689</v>
      </c>
      <c r="V568" s="1"/>
      <c r="W568" s="1"/>
      <c r="X568" s="42"/>
      <c r="Y568" s="1"/>
      <c r="Z568" s="1"/>
      <c r="AA568" s="43">
        <v>0</v>
      </c>
      <c r="AB568" s="1"/>
      <c r="AC568" s="1"/>
      <c r="AD568" s="1" t="s">
        <v>1692</v>
      </c>
      <c r="AE568" s="1" t="s">
        <v>1690</v>
      </c>
      <c r="AF568" s="1" t="s">
        <v>90</v>
      </c>
      <c r="AG568" s="1" t="s">
        <v>1626</v>
      </c>
    </row>
    <row r="569" spans="1:33" ht="140.25" x14ac:dyDescent="0.25">
      <c r="A569" s="8" t="s">
        <v>24</v>
      </c>
      <c r="B569" s="1">
        <v>93141500</v>
      </c>
      <c r="C569" s="1" t="s">
        <v>1693</v>
      </c>
      <c r="D569" s="9" t="s">
        <v>151</v>
      </c>
      <c r="E569" s="1" t="s">
        <v>86</v>
      </c>
      <c r="F569" s="1" t="s">
        <v>87</v>
      </c>
      <c r="G569" s="1" t="s">
        <v>73</v>
      </c>
      <c r="H569" s="1">
        <v>90000000</v>
      </c>
      <c r="I569" s="1">
        <v>90000000</v>
      </c>
      <c r="J569" s="1" t="s">
        <v>74</v>
      </c>
      <c r="K569" s="1" t="s">
        <v>75</v>
      </c>
      <c r="L569" s="1" t="s">
        <v>1672</v>
      </c>
      <c r="M569" s="1" t="s">
        <v>1673</v>
      </c>
      <c r="N569" s="8" t="s">
        <v>1617</v>
      </c>
      <c r="O569" s="88" t="s">
        <v>1618</v>
      </c>
      <c r="P569" s="1" t="s">
        <v>1619</v>
      </c>
      <c r="Q569" s="1" t="s">
        <v>1620</v>
      </c>
      <c r="R569" s="1" t="s">
        <v>1621</v>
      </c>
      <c r="S569" s="1">
        <v>70063001</v>
      </c>
      <c r="T569" s="1" t="s">
        <v>1622</v>
      </c>
      <c r="U569" s="1" t="s">
        <v>1623</v>
      </c>
      <c r="V569" s="1"/>
      <c r="W569" s="1"/>
      <c r="X569" s="42"/>
      <c r="Y569" s="1"/>
      <c r="Z569" s="1"/>
      <c r="AA569" s="43">
        <v>0</v>
      </c>
      <c r="AB569" s="1"/>
      <c r="AC569" s="1"/>
      <c r="AD569" s="1"/>
      <c r="AE569" s="1" t="s">
        <v>1679</v>
      </c>
      <c r="AF569" s="1" t="s">
        <v>90</v>
      </c>
      <c r="AG569" s="1" t="s">
        <v>1626</v>
      </c>
    </row>
    <row r="570" spans="1:33" ht="318.75" x14ac:dyDescent="0.25">
      <c r="A570" s="8" t="s">
        <v>24</v>
      </c>
      <c r="B570" s="1">
        <v>93141500</v>
      </c>
      <c r="C570" s="1" t="s">
        <v>1694</v>
      </c>
      <c r="D570" s="9" t="s">
        <v>151</v>
      </c>
      <c r="E570" s="1" t="s">
        <v>86</v>
      </c>
      <c r="F570" s="1" t="s">
        <v>87</v>
      </c>
      <c r="G570" s="1" t="s">
        <v>73</v>
      </c>
      <c r="H570" s="1">
        <v>100000000</v>
      </c>
      <c r="I570" s="1">
        <v>100000000</v>
      </c>
      <c r="J570" s="1" t="s">
        <v>74</v>
      </c>
      <c r="K570" s="1" t="s">
        <v>75</v>
      </c>
      <c r="L570" s="1" t="s">
        <v>1672</v>
      </c>
      <c r="M570" s="1" t="s">
        <v>1673</v>
      </c>
      <c r="N570" s="8" t="s">
        <v>1617</v>
      </c>
      <c r="O570" s="88" t="s">
        <v>1618</v>
      </c>
      <c r="P570" s="1" t="s">
        <v>1663</v>
      </c>
      <c r="Q570" s="1" t="s">
        <v>1695</v>
      </c>
      <c r="R570" s="1" t="s">
        <v>1665</v>
      </c>
      <c r="S570" s="1">
        <v>70062001</v>
      </c>
      <c r="T570" s="1" t="s">
        <v>1696</v>
      </c>
      <c r="U570" s="1" t="s">
        <v>1697</v>
      </c>
      <c r="V570" s="1"/>
      <c r="W570" s="1"/>
      <c r="X570" s="42"/>
      <c r="Y570" s="1"/>
      <c r="Z570" s="1"/>
      <c r="AA570" s="43">
        <v>0</v>
      </c>
      <c r="AB570" s="1"/>
      <c r="AC570" s="1"/>
      <c r="AD570" s="1"/>
      <c r="AE570" s="1" t="s">
        <v>1669</v>
      </c>
      <c r="AF570" s="1" t="s">
        <v>90</v>
      </c>
      <c r="AG570" s="1" t="s">
        <v>1626</v>
      </c>
    </row>
    <row r="571" spans="1:33" ht="409.5" x14ac:dyDescent="0.25">
      <c r="A571" s="8" t="s">
        <v>24</v>
      </c>
      <c r="B571" s="1">
        <v>93141500</v>
      </c>
      <c r="C571" s="1" t="s">
        <v>1698</v>
      </c>
      <c r="D571" s="9" t="s">
        <v>151</v>
      </c>
      <c r="E571" s="1" t="s">
        <v>86</v>
      </c>
      <c r="F571" s="1" t="s">
        <v>140</v>
      </c>
      <c r="G571" s="1" t="s">
        <v>73</v>
      </c>
      <c r="H571" s="1">
        <v>70000000</v>
      </c>
      <c r="I571" s="1">
        <v>70000000</v>
      </c>
      <c r="J571" s="1" t="s">
        <v>74</v>
      </c>
      <c r="K571" s="1" t="s">
        <v>75</v>
      </c>
      <c r="L571" s="1" t="s">
        <v>1672</v>
      </c>
      <c r="M571" s="1" t="s">
        <v>1673</v>
      </c>
      <c r="N571" s="8" t="s">
        <v>1617</v>
      </c>
      <c r="O571" s="88" t="s">
        <v>1618</v>
      </c>
      <c r="P571" s="1" t="s">
        <v>1663</v>
      </c>
      <c r="Q571" s="1" t="s">
        <v>1699</v>
      </c>
      <c r="R571" s="1" t="s">
        <v>1665</v>
      </c>
      <c r="S571" s="1">
        <v>70062001</v>
      </c>
      <c r="T571" s="1" t="s">
        <v>1700</v>
      </c>
      <c r="U571" s="1" t="s">
        <v>1701</v>
      </c>
      <c r="V571" s="1"/>
      <c r="W571" s="1"/>
      <c r="X571" s="42"/>
      <c r="Y571" s="1"/>
      <c r="Z571" s="1"/>
      <c r="AA571" s="43">
        <v>0</v>
      </c>
      <c r="AB571" s="1"/>
      <c r="AC571" s="1"/>
      <c r="AD571" s="1"/>
      <c r="AE571" s="1" t="s">
        <v>1669</v>
      </c>
      <c r="AF571" s="1" t="s">
        <v>90</v>
      </c>
      <c r="AG571" s="1" t="s">
        <v>1626</v>
      </c>
    </row>
    <row r="572" spans="1:33" ht="38.25" x14ac:dyDescent="0.25">
      <c r="A572" s="8" t="s">
        <v>24</v>
      </c>
      <c r="B572" s="1">
        <v>93141500</v>
      </c>
      <c r="C572" s="1" t="s">
        <v>1702</v>
      </c>
      <c r="D572" s="9" t="s">
        <v>151</v>
      </c>
      <c r="E572" s="1" t="s">
        <v>86</v>
      </c>
      <c r="F572" s="1" t="s">
        <v>103</v>
      </c>
      <c r="G572" s="1" t="s">
        <v>73</v>
      </c>
      <c r="H572" s="1">
        <v>25000000</v>
      </c>
      <c r="I572" s="1">
        <v>25000000</v>
      </c>
      <c r="J572" s="1" t="s">
        <v>74</v>
      </c>
      <c r="K572" s="1" t="s">
        <v>75</v>
      </c>
      <c r="L572" s="1" t="s">
        <v>1672</v>
      </c>
      <c r="M572" s="1" t="s">
        <v>1673</v>
      </c>
      <c r="N572" s="8" t="s">
        <v>1617</v>
      </c>
      <c r="O572" s="12" t="s">
        <v>1618</v>
      </c>
      <c r="P572" s="1"/>
      <c r="Q572" s="1"/>
      <c r="R572" s="1"/>
      <c r="S572" s="1"/>
      <c r="T572" s="1"/>
      <c r="U572" s="1"/>
      <c r="V572" s="1"/>
      <c r="W572" s="1"/>
      <c r="X572" s="42"/>
      <c r="Y572" s="1"/>
      <c r="Z572" s="1"/>
      <c r="AA572" s="43">
        <v>0</v>
      </c>
      <c r="AB572" s="1"/>
      <c r="AC572" s="1"/>
      <c r="AD572" s="1"/>
      <c r="AE572" s="1" t="s">
        <v>1703</v>
      </c>
      <c r="AF572" s="1" t="s">
        <v>90</v>
      </c>
      <c r="AG572" s="1" t="s">
        <v>1626</v>
      </c>
    </row>
    <row r="573" spans="1:33" ht="63.75" x14ac:dyDescent="0.25">
      <c r="A573" s="8" t="s">
        <v>4</v>
      </c>
      <c r="B573" s="1">
        <v>80111504</v>
      </c>
      <c r="C573" s="1" t="s">
        <v>1704</v>
      </c>
      <c r="D573" s="9" t="s">
        <v>151</v>
      </c>
      <c r="E573" s="1">
        <v>5</v>
      </c>
      <c r="F573" s="1" t="s">
        <v>103</v>
      </c>
      <c r="G573" s="1" t="s">
        <v>73</v>
      </c>
      <c r="H573" s="1">
        <v>24036480</v>
      </c>
      <c r="I573" s="1">
        <v>24036480</v>
      </c>
      <c r="J573" s="1" t="s">
        <v>74</v>
      </c>
      <c r="K573" s="1" t="s">
        <v>75</v>
      </c>
      <c r="L573" s="1" t="s">
        <v>1705</v>
      </c>
      <c r="M573" s="1" t="s">
        <v>1706</v>
      </c>
      <c r="N573" s="8">
        <v>3839140</v>
      </c>
      <c r="O573" s="12" t="s">
        <v>1707</v>
      </c>
      <c r="P573" s="1" t="s">
        <v>1708</v>
      </c>
      <c r="Q573" s="1" t="s">
        <v>1709</v>
      </c>
      <c r="R573" s="1" t="s">
        <v>1710</v>
      </c>
      <c r="S573" s="1">
        <v>220130</v>
      </c>
      <c r="T573" s="1" t="s">
        <v>1709</v>
      </c>
      <c r="U573" s="1" t="s">
        <v>1711</v>
      </c>
      <c r="V573" s="1"/>
      <c r="W573" s="1"/>
      <c r="X573" s="42"/>
      <c r="Y573" s="1"/>
      <c r="Z573" s="1"/>
      <c r="AA573" s="43">
        <v>0</v>
      </c>
      <c r="AB573" s="1"/>
      <c r="AC573" s="1"/>
      <c r="AD573" s="1" t="s">
        <v>1712</v>
      </c>
      <c r="AE573" s="1" t="s">
        <v>1713</v>
      </c>
      <c r="AF573" s="1" t="s">
        <v>90</v>
      </c>
      <c r="AG573" s="1" t="s">
        <v>1714</v>
      </c>
    </row>
    <row r="574" spans="1:33" ht="38.25" x14ac:dyDescent="0.25">
      <c r="A574" s="8" t="s">
        <v>4</v>
      </c>
      <c r="B574" s="1">
        <v>80111604</v>
      </c>
      <c r="C574" s="1" t="s">
        <v>1715</v>
      </c>
      <c r="D574" s="9" t="s">
        <v>102</v>
      </c>
      <c r="E574" s="1">
        <v>8</v>
      </c>
      <c r="F574" s="1" t="s">
        <v>438</v>
      </c>
      <c r="G574" s="1" t="s">
        <v>73</v>
      </c>
      <c r="H574" s="1">
        <v>313699356</v>
      </c>
      <c r="I574" s="1">
        <v>313699356</v>
      </c>
      <c r="J574" s="1" t="s">
        <v>74</v>
      </c>
      <c r="K574" s="1" t="s">
        <v>75</v>
      </c>
      <c r="L574" s="1" t="s">
        <v>1705</v>
      </c>
      <c r="M574" s="1" t="s">
        <v>1706</v>
      </c>
      <c r="N574" s="8">
        <v>3839140</v>
      </c>
      <c r="O574" s="12" t="s">
        <v>1707</v>
      </c>
      <c r="P574" s="1" t="s">
        <v>1708</v>
      </c>
      <c r="Q574" s="1" t="s">
        <v>1709</v>
      </c>
      <c r="R574" s="1" t="s">
        <v>1710</v>
      </c>
      <c r="S574" s="1">
        <v>220130</v>
      </c>
      <c r="T574" s="1" t="s">
        <v>1709</v>
      </c>
      <c r="U574" s="1" t="s">
        <v>1711</v>
      </c>
      <c r="V574" s="1"/>
      <c r="W574" s="1"/>
      <c r="X574" s="42"/>
      <c r="Y574" s="1"/>
      <c r="Z574" s="1"/>
      <c r="AA574" s="43">
        <v>0</v>
      </c>
      <c r="AB574" s="1"/>
      <c r="AC574" s="1"/>
      <c r="AD574" s="1"/>
      <c r="AE574" s="1" t="s">
        <v>1705</v>
      </c>
      <c r="AF574" s="1" t="s">
        <v>90</v>
      </c>
      <c r="AG574" s="1" t="s">
        <v>1716</v>
      </c>
    </row>
    <row r="575" spans="1:33" ht="63.75" x14ac:dyDescent="0.25">
      <c r="A575" s="8" t="s">
        <v>4</v>
      </c>
      <c r="B575" s="1">
        <v>80111614</v>
      </c>
      <c r="C575" s="1" t="s">
        <v>1717</v>
      </c>
      <c r="D575" s="9" t="s">
        <v>96</v>
      </c>
      <c r="E575" s="1">
        <v>12</v>
      </c>
      <c r="F575" s="1" t="s">
        <v>266</v>
      </c>
      <c r="G575" s="1" t="s">
        <v>73</v>
      </c>
      <c r="H575" s="1">
        <v>139227684</v>
      </c>
      <c r="I575" s="1">
        <v>139227684</v>
      </c>
      <c r="J575" s="1" t="s">
        <v>74</v>
      </c>
      <c r="K575" s="1" t="s">
        <v>75</v>
      </c>
      <c r="L575" s="1" t="s">
        <v>1705</v>
      </c>
      <c r="M575" s="1" t="s">
        <v>1706</v>
      </c>
      <c r="N575" s="8">
        <v>3839140</v>
      </c>
      <c r="O575" s="12" t="s">
        <v>1707</v>
      </c>
      <c r="P575" s="1" t="s">
        <v>1708</v>
      </c>
      <c r="Q575" s="1" t="s">
        <v>1709</v>
      </c>
      <c r="R575" s="1" t="s">
        <v>1710</v>
      </c>
      <c r="S575" s="1">
        <v>220130</v>
      </c>
      <c r="T575" s="1" t="s">
        <v>1709</v>
      </c>
      <c r="U575" s="1" t="s">
        <v>1711</v>
      </c>
      <c r="V575" s="1"/>
      <c r="W575" s="1"/>
      <c r="X575" s="42"/>
      <c r="Y575" s="1"/>
      <c r="Z575" s="1"/>
      <c r="AA575" s="43">
        <v>0</v>
      </c>
      <c r="AB575" s="1"/>
      <c r="AC575" s="1"/>
      <c r="AD575" s="1" t="s">
        <v>1712</v>
      </c>
      <c r="AE575" s="1" t="s">
        <v>1713</v>
      </c>
      <c r="AF575" s="1" t="s">
        <v>90</v>
      </c>
      <c r="AG575" s="1" t="s">
        <v>1714</v>
      </c>
    </row>
    <row r="576" spans="1:33" ht="63.75" x14ac:dyDescent="0.25">
      <c r="A576" s="8" t="s">
        <v>4</v>
      </c>
      <c r="B576" s="1">
        <v>80141607</v>
      </c>
      <c r="C576" s="1" t="s">
        <v>1718</v>
      </c>
      <c r="D576" s="9" t="s">
        <v>151</v>
      </c>
      <c r="E576" s="1">
        <v>10.5</v>
      </c>
      <c r="F576" s="1" t="s">
        <v>124</v>
      </c>
      <c r="G576" s="1" t="s">
        <v>73</v>
      </c>
      <c r="H576" s="1">
        <v>100000000</v>
      </c>
      <c r="I576" s="1">
        <v>100000000</v>
      </c>
      <c r="J576" s="1" t="s">
        <v>74</v>
      </c>
      <c r="K576" s="1" t="s">
        <v>75</v>
      </c>
      <c r="L576" s="1" t="s">
        <v>1705</v>
      </c>
      <c r="M576" s="1" t="s">
        <v>1706</v>
      </c>
      <c r="N576" s="8">
        <v>3839140</v>
      </c>
      <c r="O576" s="12" t="s">
        <v>1707</v>
      </c>
      <c r="P576" s="1" t="s">
        <v>1719</v>
      </c>
      <c r="Q576" s="1" t="s">
        <v>1720</v>
      </c>
      <c r="R576" s="1" t="s">
        <v>1721</v>
      </c>
      <c r="S576" s="1">
        <v>220130</v>
      </c>
      <c r="T576" s="1" t="s">
        <v>1709</v>
      </c>
      <c r="U576" s="1" t="s">
        <v>1711</v>
      </c>
      <c r="V576" s="1"/>
      <c r="W576" s="1"/>
      <c r="X576" s="42"/>
      <c r="Y576" s="1"/>
      <c r="Z576" s="1"/>
      <c r="AA576" s="43">
        <v>0</v>
      </c>
      <c r="AB576" s="1"/>
      <c r="AC576" s="1"/>
      <c r="AD576" s="1" t="s">
        <v>1722</v>
      </c>
      <c r="AE576" s="1" t="s">
        <v>1723</v>
      </c>
      <c r="AF576" s="1" t="s">
        <v>481</v>
      </c>
      <c r="AG576" s="1" t="s">
        <v>1724</v>
      </c>
    </row>
    <row r="577" spans="1:33" ht="63.75" x14ac:dyDescent="0.25">
      <c r="A577" s="8" t="s">
        <v>4</v>
      </c>
      <c r="B577" s="1">
        <v>80111504</v>
      </c>
      <c r="C577" s="1" t="s">
        <v>1725</v>
      </c>
      <c r="D577" s="9" t="s">
        <v>122</v>
      </c>
      <c r="E577" s="1">
        <v>5</v>
      </c>
      <c r="F577" s="1" t="s">
        <v>103</v>
      </c>
      <c r="G577" s="1" t="s">
        <v>73</v>
      </c>
      <c r="H577" s="1">
        <v>24036480</v>
      </c>
      <c r="I577" s="1">
        <v>24036480</v>
      </c>
      <c r="J577" s="1" t="s">
        <v>74</v>
      </c>
      <c r="K577" s="1" t="s">
        <v>75</v>
      </c>
      <c r="L577" s="1" t="s">
        <v>1705</v>
      </c>
      <c r="M577" s="1" t="s">
        <v>1706</v>
      </c>
      <c r="N577" s="8">
        <v>3839140</v>
      </c>
      <c r="O577" s="12" t="s">
        <v>1707</v>
      </c>
      <c r="P577" s="1" t="s">
        <v>1708</v>
      </c>
      <c r="Q577" s="1" t="s">
        <v>1709</v>
      </c>
      <c r="R577" s="1" t="s">
        <v>1710</v>
      </c>
      <c r="S577" s="1">
        <v>220130</v>
      </c>
      <c r="T577" s="1" t="s">
        <v>1709</v>
      </c>
      <c r="U577" s="1" t="s">
        <v>1711</v>
      </c>
      <c r="V577" s="1"/>
      <c r="W577" s="1"/>
      <c r="X577" s="42"/>
      <c r="Y577" s="1"/>
      <c r="Z577" s="1"/>
      <c r="AA577" s="43">
        <v>0</v>
      </c>
      <c r="AB577" s="1"/>
      <c r="AC577" s="1"/>
      <c r="AD577" s="1" t="s">
        <v>1712</v>
      </c>
      <c r="AE577" s="1" t="s">
        <v>1713</v>
      </c>
      <c r="AF577" s="1" t="s">
        <v>90</v>
      </c>
      <c r="AG577" s="1" t="s">
        <v>1714</v>
      </c>
    </row>
    <row r="578" spans="1:33" ht="51" x14ac:dyDescent="0.25">
      <c r="A578" s="8" t="s">
        <v>4</v>
      </c>
      <c r="B578" s="1">
        <v>80111604</v>
      </c>
      <c r="C578" s="1" t="s">
        <v>1726</v>
      </c>
      <c r="D578" s="9" t="s">
        <v>102</v>
      </c>
      <c r="E578" s="1">
        <v>7</v>
      </c>
      <c r="F578" s="1" t="s">
        <v>72</v>
      </c>
      <c r="G578" s="1" t="s">
        <v>73</v>
      </c>
      <c r="H578" s="1">
        <v>6056377552</v>
      </c>
      <c r="I578" s="1">
        <v>6056377552</v>
      </c>
      <c r="J578" s="1" t="s">
        <v>74</v>
      </c>
      <c r="K578" s="1" t="s">
        <v>75</v>
      </c>
      <c r="L578" s="1" t="s">
        <v>1705</v>
      </c>
      <c r="M578" s="1" t="s">
        <v>1706</v>
      </c>
      <c r="N578" s="8">
        <v>3839140</v>
      </c>
      <c r="O578" s="12" t="s">
        <v>1707</v>
      </c>
      <c r="P578" s="1" t="s">
        <v>1719</v>
      </c>
      <c r="Q578" s="1" t="s">
        <v>1720</v>
      </c>
      <c r="R578" s="1" t="s">
        <v>1721</v>
      </c>
      <c r="S578" s="1" t="s">
        <v>1727</v>
      </c>
      <c r="T578" s="1" t="s">
        <v>1720</v>
      </c>
      <c r="U578" s="1" t="s">
        <v>1726</v>
      </c>
      <c r="V578" s="1"/>
      <c r="W578" s="1"/>
      <c r="X578" s="42"/>
      <c r="Y578" s="1"/>
      <c r="Z578" s="1"/>
      <c r="AA578" s="43">
        <v>0</v>
      </c>
      <c r="AB578" s="1"/>
      <c r="AC578" s="1"/>
      <c r="AD578" s="1"/>
      <c r="AE578" s="1" t="s">
        <v>1728</v>
      </c>
      <c r="AF578" s="1" t="s">
        <v>481</v>
      </c>
      <c r="AG578" s="1" t="s">
        <v>1716</v>
      </c>
    </row>
    <row r="579" spans="1:33" ht="102" x14ac:dyDescent="0.25">
      <c r="A579" s="8" t="s">
        <v>4</v>
      </c>
      <c r="B579" s="1">
        <v>78111502</v>
      </c>
      <c r="C579" s="1" t="s">
        <v>1729</v>
      </c>
      <c r="D579" s="9" t="s">
        <v>102</v>
      </c>
      <c r="E579" s="1">
        <v>9</v>
      </c>
      <c r="F579" s="1" t="s">
        <v>103</v>
      </c>
      <c r="G579" s="1" t="s">
        <v>73</v>
      </c>
      <c r="H579" s="1">
        <v>20000000</v>
      </c>
      <c r="I579" s="1">
        <v>20000000</v>
      </c>
      <c r="J579" s="1" t="s">
        <v>74</v>
      </c>
      <c r="K579" s="1" t="s">
        <v>75</v>
      </c>
      <c r="L579" s="1" t="s">
        <v>1705</v>
      </c>
      <c r="M579" s="1" t="s">
        <v>1706</v>
      </c>
      <c r="N579" s="8">
        <v>3839140</v>
      </c>
      <c r="O579" s="12" t="s">
        <v>1707</v>
      </c>
      <c r="P579" s="1" t="s">
        <v>1719</v>
      </c>
      <c r="Q579" s="1" t="s">
        <v>1720</v>
      </c>
      <c r="R579" s="1" t="s">
        <v>1721</v>
      </c>
      <c r="S579" s="1" t="s">
        <v>1727</v>
      </c>
      <c r="T579" s="1" t="s">
        <v>1720</v>
      </c>
      <c r="U579" s="1" t="s">
        <v>1726</v>
      </c>
      <c r="V579" s="1"/>
      <c r="W579" s="1"/>
      <c r="X579" s="42"/>
      <c r="Y579" s="1"/>
      <c r="Z579" s="1"/>
      <c r="AA579" s="43">
        <v>0</v>
      </c>
      <c r="AB579" s="1"/>
      <c r="AC579" s="1"/>
      <c r="AD579" s="1" t="s">
        <v>1730</v>
      </c>
      <c r="AE579" s="1" t="s">
        <v>1731</v>
      </c>
      <c r="AF579" s="1" t="s">
        <v>83</v>
      </c>
      <c r="AG579" s="1" t="s">
        <v>1732</v>
      </c>
    </row>
    <row r="580" spans="1:33" ht="63.75" x14ac:dyDescent="0.25">
      <c r="A580" s="8" t="s">
        <v>4</v>
      </c>
      <c r="B580" s="1">
        <v>80111504</v>
      </c>
      <c r="C580" s="1" t="s">
        <v>1733</v>
      </c>
      <c r="D580" s="9" t="s">
        <v>151</v>
      </c>
      <c r="E580" s="1">
        <v>5</v>
      </c>
      <c r="F580" s="1" t="s">
        <v>103</v>
      </c>
      <c r="G580" s="1" t="s">
        <v>73</v>
      </c>
      <c r="H580" s="1">
        <v>12094000</v>
      </c>
      <c r="I580" s="1">
        <v>12094000</v>
      </c>
      <c r="J580" s="1" t="s">
        <v>74</v>
      </c>
      <c r="K580" s="1" t="s">
        <v>75</v>
      </c>
      <c r="L580" s="1" t="s">
        <v>1734</v>
      </c>
      <c r="M580" s="1" t="s">
        <v>1706</v>
      </c>
      <c r="N580" s="8" t="s">
        <v>1735</v>
      </c>
      <c r="O580" s="12" t="s">
        <v>1736</v>
      </c>
      <c r="P580" s="1" t="s">
        <v>1719</v>
      </c>
      <c r="Q580" s="1" t="s">
        <v>1737</v>
      </c>
      <c r="R580" s="1" t="s">
        <v>1738</v>
      </c>
      <c r="S580" s="1">
        <v>220149</v>
      </c>
      <c r="T580" s="1" t="s">
        <v>1738</v>
      </c>
      <c r="U580" s="1" t="s">
        <v>1739</v>
      </c>
      <c r="V580" s="1"/>
      <c r="W580" s="1"/>
      <c r="X580" s="42"/>
      <c r="Y580" s="1"/>
      <c r="Z580" s="1"/>
      <c r="AA580" s="43">
        <v>0</v>
      </c>
      <c r="AB580" s="1"/>
      <c r="AC580" s="1"/>
      <c r="AD580" s="1" t="s">
        <v>1712</v>
      </c>
      <c r="AE580" s="1" t="s">
        <v>1740</v>
      </c>
      <c r="AF580" s="1" t="s">
        <v>90</v>
      </c>
      <c r="AG580" s="1" t="s">
        <v>1714</v>
      </c>
    </row>
    <row r="581" spans="1:33" ht="63.75" x14ac:dyDescent="0.25">
      <c r="A581" s="8" t="s">
        <v>4</v>
      </c>
      <c r="B581" s="1">
        <v>80111504</v>
      </c>
      <c r="C581" s="1" t="s">
        <v>1717</v>
      </c>
      <c r="D581" s="9" t="s">
        <v>96</v>
      </c>
      <c r="E581" s="1">
        <v>12</v>
      </c>
      <c r="F581" s="1" t="s">
        <v>266</v>
      </c>
      <c r="G581" s="1" t="s">
        <v>73</v>
      </c>
      <c r="H581" s="1">
        <v>376364116</v>
      </c>
      <c r="I581" s="1">
        <v>376364116</v>
      </c>
      <c r="J581" s="1" t="s">
        <v>74</v>
      </c>
      <c r="K581" s="1" t="s">
        <v>75</v>
      </c>
      <c r="L581" s="1" t="s">
        <v>1734</v>
      </c>
      <c r="M581" s="1" t="s">
        <v>1706</v>
      </c>
      <c r="N581" s="8" t="s">
        <v>1735</v>
      </c>
      <c r="O581" s="12" t="s">
        <v>1736</v>
      </c>
      <c r="P581" s="1" t="s">
        <v>1719</v>
      </c>
      <c r="Q581" s="1" t="s">
        <v>1737</v>
      </c>
      <c r="R581" s="1" t="s">
        <v>1738</v>
      </c>
      <c r="S581" s="1">
        <v>220149</v>
      </c>
      <c r="T581" s="1" t="s">
        <v>1738</v>
      </c>
      <c r="U581" s="1" t="s">
        <v>1739</v>
      </c>
      <c r="V581" s="1"/>
      <c r="W581" s="1"/>
      <c r="X581" s="42"/>
      <c r="Y581" s="1"/>
      <c r="Z581" s="1"/>
      <c r="AA581" s="43">
        <v>0</v>
      </c>
      <c r="AB581" s="1"/>
      <c r="AC581" s="1"/>
      <c r="AD581" s="1" t="s">
        <v>1712</v>
      </c>
      <c r="AE581" s="1" t="s">
        <v>1740</v>
      </c>
      <c r="AF581" s="1" t="s">
        <v>90</v>
      </c>
      <c r="AG581" s="1" t="s">
        <v>1714</v>
      </c>
    </row>
    <row r="582" spans="1:33" ht="76.5" x14ac:dyDescent="0.25">
      <c r="A582" s="8" t="s">
        <v>4</v>
      </c>
      <c r="B582" s="1" t="s">
        <v>1741</v>
      </c>
      <c r="C582" s="1" t="s">
        <v>1742</v>
      </c>
      <c r="D582" s="9" t="s">
        <v>151</v>
      </c>
      <c r="E582" s="1">
        <v>10.5</v>
      </c>
      <c r="F582" s="1" t="s">
        <v>103</v>
      </c>
      <c r="G582" s="1" t="s">
        <v>73</v>
      </c>
      <c r="H582" s="1">
        <v>100000000</v>
      </c>
      <c r="I582" s="1">
        <v>100000000</v>
      </c>
      <c r="J582" s="1" t="s">
        <v>74</v>
      </c>
      <c r="K582" s="1" t="s">
        <v>75</v>
      </c>
      <c r="L582" s="1" t="s">
        <v>1734</v>
      </c>
      <c r="M582" s="1" t="s">
        <v>1706</v>
      </c>
      <c r="N582" s="8" t="s">
        <v>1735</v>
      </c>
      <c r="O582" s="12" t="s">
        <v>1736</v>
      </c>
      <c r="P582" s="1" t="s">
        <v>1719</v>
      </c>
      <c r="Q582" s="1" t="s">
        <v>1737</v>
      </c>
      <c r="R582" s="1" t="s">
        <v>1738</v>
      </c>
      <c r="S582" s="1">
        <v>220149</v>
      </c>
      <c r="T582" s="1" t="s">
        <v>1738</v>
      </c>
      <c r="U582" s="1" t="s">
        <v>1739</v>
      </c>
      <c r="V582" s="1"/>
      <c r="W582" s="1"/>
      <c r="X582" s="42"/>
      <c r="Y582" s="1"/>
      <c r="Z582" s="1"/>
      <c r="AA582" s="43">
        <v>0</v>
      </c>
      <c r="AB582" s="1"/>
      <c r="AC582" s="1"/>
      <c r="AD582" s="1" t="s">
        <v>1743</v>
      </c>
      <c r="AE582" s="1" t="s">
        <v>1744</v>
      </c>
      <c r="AF582" s="1" t="s">
        <v>481</v>
      </c>
      <c r="AG582" s="1" t="s">
        <v>1745</v>
      </c>
    </row>
    <row r="583" spans="1:33" ht="89.25" x14ac:dyDescent="0.25">
      <c r="A583" s="8" t="s">
        <v>4</v>
      </c>
      <c r="B583" s="1" t="s">
        <v>1746</v>
      </c>
      <c r="C583" s="1" t="s">
        <v>1747</v>
      </c>
      <c r="D583" s="9" t="s">
        <v>151</v>
      </c>
      <c r="E583" s="1">
        <v>5</v>
      </c>
      <c r="F583" s="1" t="s">
        <v>521</v>
      </c>
      <c r="G583" s="1" t="s">
        <v>73</v>
      </c>
      <c r="H583" s="1">
        <v>45000000</v>
      </c>
      <c r="I583" s="1">
        <v>45000000</v>
      </c>
      <c r="J583" s="1" t="s">
        <v>74</v>
      </c>
      <c r="K583" s="1" t="s">
        <v>75</v>
      </c>
      <c r="L583" s="1" t="s">
        <v>1734</v>
      </c>
      <c r="M583" s="1" t="s">
        <v>1706</v>
      </c>
      <c r="N583" s="8" t="s">
        <v>1735</v>
      </c>
      <c r="O583" s="12" t="s">
        <v>1736</v>
      </c>
      <c r="P583" s="1" t="s">
        <v>1719</v>
      </c>
      <c r="Q583" s="1" t="s">
        <v>1737</v>
      </c>
      <c r="R583" s="1" t="s">
        <v>1738</v>
      </c>
      <c r="S583" s="1">
        <v>220149</v>
      </c>
      <c r="T583" s="1" t="s">
        <v>1738</v>
      </c>
      <c r="U583" s="1" t="s">
        <v>1739</v>
      </c>
      <c r="V583" s="1"/>
      <c r="W583" s="1"/>
      <c r="X583" s="42"/>
      <c r="Y583" s="1"/>
      <c r="Z583" s="1"/>
      <c r="AA583" s="43">
        <v>0</v>
      </c>
      <c r="AB583" s="1"/>
      <c r="AC583" s="1"/>
      <c r="AD583" s="1" t="s">
        <v>1722</v>
      </c>
      <c r="AE583" s="1" t="s">
        <v>1748</v>
      </c>
      <c r="AF583" s="1" t="s">
        <v>481</v>
      </c>
      <c r="AG583" s="1" t="s">
        <v>1749</v>
      </c>
    </row>
    <row r="584" spans="1:33" ht="51" x14ac:dyDescent="0.25">
      <c r="A584" s="8" t="s">
        <v>4</v>
      </c>
      <c r="B584" s="1" t="s">
        <v>1750</v>
      </c>
      <c r="C584" s="1" t="s">
        <v>1751</v>
      </c>
      <c r="D584" s="9" t="s">
        <v>102</v>
      </c>
      <c r="E584" s="1">
        <v>6</v>
      </c>
      <c r="F584" s="1" t="s">
        <v>521</v>
      </c>
      <c r="G584" s="1" t="s">
        <v>73</v>
      </c>
      <c r="H584" s="1">
        <v>25000000</v>
      </c>
      <c r="I584" s="1">
        <v>25000000</v>
      </c>
      <c r="J584" s="1" t="s">
        <v>74</v>
      </c>
      <c r="K584" s="1" t="s">
        <v>75</v>
      </c>
      <c r="L584" s="1" t="s">
        <v>1734</v>
      </c>
      <c r="M584" s="1" t="s">
        <v>1706</v>
      </c>
      <c r="N584" s="8" t="s">
        <v>1735</v>
      </c>
      <c r="O584" s="12" t="s">
        <v>1736</v>
      </c>
      <c r="P584" s="1" t="s">
        <v>1719</v>
      </c>
      <c r="Q584" s="1" t="s">
        <v>1737</v>
      </c>
      <c r="R584" s="1" t="s">
        <v>1738</v>
      </c>
      <c r="S584" s="1">
        <v>220149</v>
      </c>
      <c r="T584" s="1" t="s">
        <v>1738</v>
      </c>
      <c r="U584" s="1" t="s">
        <v>1739</v>
      </c>
      <c r="V584" s="1"/>
      <c r="W584" s="1"/>
      <c r="X584" s="42"/>
      <c r="Y584" s="1"/>
      <c r="Z584" s="1"/>
      <c r="AA584" s="43">
        <v>0</v>
      </c>
      <c r="AB584" s="1"/>
      <c r="AC584" s="1"/>
      <c r="AD584" s="1" t="s">
        <v>1752</v>
      </c>
      <c r="AE584" s="1" t="s">
        <v>1734</v>
      </c>
      <c r="AF584" s="1" t="s">
        <v>90</v>
      </c>
      <c r="AG584" s="1" t="s">
        <v>1753</v>
      </c>
    </row>
    <row r="585" spans="1:33" ht="63.75" x14ac:dyDescent="0.25">
      <c r="A585" s="8" t="s">
        <v>4</v>
      </c>
      <c r="B585" s="1" t="s">
        <v>1754</v>
      </c>
      <c r="C585" s="1" t="s">
        <v>1718</v>
      </c>
      <c r="D585" s="9" t="s">
        <v>151</v>
      </c>
      <c r="E585" s="1">
        <v>10.5</v>
      </c>
      <c r="F585" s="1" t="s">
        <v>124</v>
      </c>
      <c r="G585" s="1" t="s">
        <v>73</v>
      </c>
      <c r="H585" s="1">
        <v>30000000</v>
      </c>
      <c r="I585" s="1">
        <v>30000000</v>
      </c>
      <c r="J585" s="1" t="s">
        <v>74</v>
      </c>
      <c r="K585" s="1" t="s">
        <v>75</v>
      </c>
      <c r="L585" s="1" t="s">
        <v>1734</v>
      </c>
      <c r="M585" s="1" t="s">
        <v>1706</v>
      </c>
      <c r="N585" s="8" t="s">
        <v>1735</v>
      </c>
      <c r="O585" s="12" t="s">
        <v>1736</v>
      </c>
      <c r="P585" s="1" t="s">
        <v>1719</v>
      </c>
      <c r="Q585" s="1" t="s">
        <v>1737</v>
      </c>
      <c r="R585" s="1" t="s">
        <v>1738</v>
      </c>
      <c r="S585" s="1">
        <v>220149</v>
      </c>
      <c r="T585" s="1" t="s">
        <v>1738</v>
      </c>
      <c r="U585" s="1" t="s">
        <v>1739</v>
      </c>
      <c r="V585" s="1"/>
      <c r="W585" s="1"/>
      <c r="X585" s="42"/>
      <c r="Y585" s="1"/>
      <c r="Z585" s="1"/>
      <c r="AA585" s="43">
        <v>0</v>
      </c>
      <c r="AB585" s="1"/>
      <c r="AC585" s="1"/>
      <c r="AD585" s="1" t="s">
        <v>1722</v>
      </c>
      <c r="AE585" s="1" t="s">
        <v>1755</v>
      </c>
      <c r="AF585" s="1" t="s">
        <v>481</v>
      </c>
      <c r="AG585" s="1" t="s">
        <v>1745</v>
      </c>
    </row>
    <row r="586" spans="1:33" ht="89.25" x14ac:dyDescent="0.25">
      <c r="A586" s="8" t="s">
        <v>4</v>
      </c>
      <c r="B586" s="1" t="s">
        <v>1756</v>
      </c>
      <c r="C586" s="1" t="s">
        <v>1757</v>
      </c>
      <c r="D586" s="9" t="s">
        <v>102</v>
      </c>
      <c r="E586" s="1">
        <v>2</v>
      </c>
      <c r="F586" s="1" t="s">
        <v>521</v>
      </c>
      <c r="G586" s="1" t="s">
        <v>73</v>
      </c>
      <c r="H586" s="1">
        <v>125000000</v>
      </c>
      <c r="I586" s="1">
        <v>125000000</v>
      </c>
      <c r="J586" s="1" t="s">
        <v>74</v>
      </c>
      <c r="K586" s="1" t="s">
        <v>75</v>
      </c>
      <c r="L586" s="1" t="s">
        <v>1734</v>
      </c>
      <c r="M586" s="1" t="s">
        <v>1706</v>
      </c>
      <c r="N586" s="8" t="s">
        <v>1735</v>
      </c>
      <c r="O586" s="12" t="s">
        <v>1736</v>
      </c>
      <c r="P586" s="1" t="s">
        <v>1719</v>
      </c>
      <c r="Q586" s="1" t="s">
        <v>1737</v>
      </c>
      <c r="R586" s="1" t="s">
        <v>1738</v>
      </c>
      <c r="S586" s="1">
        <v>220149</v>
      </c>
      <c r="T586" s="1" t="s">
        <v>1738</v>
      </c>
      <c r="U586" s="1" t="s">
        <v>1739</v>
      </c>
      <c r="V586" s="1"/>
      <c r="W586" s="1"/>
      <c r="X586" s="42"/>
      <c r="Y586" s="1"/>
      <c r="Z586" s="1"/>
      <c r="AA586" s="43">
        <v>0</v>
      </c>
      <c r="AB586" s="1"/>
      <c r="AC586" s="1"/>
      <c r="AD586" s="1" t="s">
        <v>1722</v>
      </c>
      <c r="AE586" s="1" t="s">
        <v>1758</v>
      </c>
      <c r="AF586" s="1" t="s">
        <v>481</v>
      </c>
      <c r="AG586" s="1" t="s">
        <v>1749</v>
      </c>
    </row>
    <row r="587" spans="1:33" ht="51" x14ac:dyDescent="0.25">
      <c r="A587" s="8" t="s">
        <v>4</v>
      </c>
      <c r="B587" s="1" t="s">
        <v>1759</v>
      </c>
      <c r="C587" s="1" t="s">
        <v>1760</v>
      </c>
      <c r="D587" s="9" t="s">
        <v>70</v>
      </c>
      <c r="E587" s="1">
        <v>6</v>
      </c>
      <c r="F587" s="1" t="s">
        <v>103</v>
      </c>
      <c r="G587" s="1" t="s">
        <v>73</v>
      </c>
      <c r="H587" s="1">
        <v>77647884</v>
      </c>
      <c r="I587" s="1">
        <v>77647884</v>
      </c>
      <c r="J587" s="1" t="s">
        <v>74</v>
      </c>
      <c r="K587" s="1" t="s">
        <v>75</v>
      </c>
      <c r="L587" s="1" t="s">
        <v>1734</v>
      </c>
      <c r="M587" s="1" t="s">
        <v>1706</v>
      </c>
      <c r="N587" s="8" t="s">
        <v>1735</v>
      </c>
      <c r="O587" s="12" t="s">
        <v>1736</v>
      </c>
      <c r="P587" s="1" t="s">
        <v>1719</v>
      </c>
      <c r="Q587" s="1" t="s">
        <v>1737</v>
      </c>
      <c r="R587" s="1" t="s">
        <v>1738</v>
      </c>
      <c r="S587" s="1">
        <v>220149</v>
      </c>
      <c r="T587" s="1" t="s">
        <v>1738</v>
      </c>
      <c r="U587" s="1" t="s">
        <v>1739</v>
      </c>
      <c r="V587" s="1"/>
      <c r="W587" s="1"/>
      <c r="X587" s="42"/>
      <c r="Y587" s="1"/>
      <c r="Z587" s="1"/>
      <c r="AA587" s="43">
        <v>0</v>
      </c>
      <c r="AB587" s="1"/>
      <c r="AC587" s="1"/>
      <c r="AD587" s="1" t="s">
        <v>1761</v>
      </c>
      <c r="AE587" s="1" t="s">
        <v>1734</v>
      </c>
      <c r="AF587" s="1" t="s">
        <v>90</v>
      </c>
      <c r="AG587" s="1" t="s">
        <v>1762</v>
      </c>
    </row>
    <row r="588" spans="1:33" ht="89.25" x14ac:dyDescent="0.25">
      <c r="A588" s="8" t="s">
        <v>4</v>
      </c>
      <c r="B588" s="1" t="s">
        <v>1763</v>
      </c>
      <c r="C588" s="1" t="s">
        <v>1764</v>
      </c>
      <c r="D588" s="9" t="s">
        <v>70</v>
      </c>
      <c r="E588" s="1">
        <v>2</v>
      </c>
      <c r="F588" s="1" t="s">
        <v>521</v>
      </c>
      <c r="G588" s="1" t="s">
        <v>73</v>
      </c>
      <c r="H588" s="1">
        <v>14000000</v>
      </c>
      <c r="I588" s="1">
        <v>14000000</v>
      </c>
      <c r="J588" s="1" t="s">
        <v>74</v>
      </c>
      <c r="K588" s="1" t="s">
        <v>75</v>
      </c>
      <c r="L588" s="1" t="s">
        <v>1734</v>
      </c>
      <c r="M588" s="1" t="s">
        <v>1706</v>
      </c>
      <c r="N588" s="8" t="s">
        <v>1735</v>
      </c>
      <c r="O588" s="12" t="s">
        <v>1736</v>
      </c>
      <c r="P588" s="1" t="s">
        <v>1719</v>
      </c>
      <c r="Q588" s="1" t="s">
        <v>1737</v>
      </c>
      <c r="R588" s="1" t="s">
        <v>1738</v>
      </c>
      <c r="S588" s="1">
        <v>220149</v>
      </c>
      <c r="T588" s="1" t="s">
        <v>1738</v>
      </c>
      <c r="U588" s="1" t="s">
        <v>1739</v>
      </c>
      <c r="V588" s="1"/>
      <c r="W588" s="1"/>
      <c r="X588" s="42"/>
      <c r="Y588" s="1"/>
      <c r="Z588" s="1"/>
      <c r="AA588" s="43">
        <v>0</v>
      </c>
      <c r="AB588" s="1"/>
      <c r="AC588" s="1"/>
      <c r="AD588" s="1"/>
      <c r="AE588" s="1" t="s">
        <v>1765</v>
      </c>
      <c r="AF588" s="1" t="s">
        <v>90</v>
      </c>
      <c r="AG588" s="1" t="s">
        <v>1766</v>
      </c>
    </row>
    <row r="589" spans="1:33" ht="89.25" x14ac:dyDescent="0.25">
      <c r="A589" s="8" t="s">
        <v>4</v>
      </c>
      <c r="B589" s="1" t="s">
        <v>1763</v>
      </c>
      <c r="C589" s="1" t="s">
        <v>1767</v>
      </c>
      <c r="D589" s="9" t="s">
        <v>70</v>
      </c>
      <c r="E589" s="1">
        <v>2</v>
      </c>
      <c r="F589" s="1" t="s">
        <v>521</v>
      </c>
      <c r="G589" s="1" t="s">
        <v>73</v>
      </c>
      <c r="H589" s="1">
        <v>5800000</v>
      </c>
      <c r="I589" s="1">
        <v>5800000</v>
      </c>
      <c r="J589" s="1" t="s">
        <v>74</v>
      </c>
      <c r="K589" s="1" t="s">
        <v>75</v>
      </c>
      <c r="L589" s="1" t="s">
        <v>1734</v>
      </c>
      <c r="M589" s="1" t="s">
        <v>1706</v>
      </c>
      <c r="N589" s="8" t="s">
        <v>1735</v>
      </c>
      <c r="O589" s="12" t="s">
        <v>1736</v>
      </c>
      <c r="P589" s="1" t="s">
        <v>1719</v>
      </c>
      <c r="Q589" s="1" t="s">
        <v>1737</v>
      </c>
      <c r="R589" s="1" t="s">
        <v>1738</v>
      </c>
      <c r="S589" s="1">
        <v>220149</v>
      </c>
      <c r="T589" s="1" t="s">
        <v>1738</v>
      </c>
      <c r="U589" s="1" t="s">
        <v>1739</v>
      </c>
      <c r="V589" s="1"/>
      <c r="W589" s="1"/>
      <c r="X589" s="42"/>
      <c r="Y589" s="1"/>
      <c r="Z589" s="1"/>
      <c r="AA589" s="43">
        <v>0</v>
      </c>
      <c r="AB589" s="1"/>
      <c r="AC589" s="1"/>
      <c r="AD589" s="1" t="s">
        <v>1768</v>
      </c>
      <c r="AE589" s="1" t="s">
        <v>1769</v>
      </c>
      <c r="AF589" s="1" t="s">
        <v>90</v>
      </c>
      <c r="AG589" s="1" t="s">
        <v>1770</v>
      </c>
    </row>
    <row r="590" spans="1:33" ht="89.25" x14ac:dyDescent="0.25">
      <c r="A590" s="8" t="s">
        <v>4</v>
      </c>
      <c r="B590" s="1" t="s">
        <v>1763</v>
      </c>
      <c r="C590" s="1" t="s">
        <v>1771</v>
      </c>
      <c r="D590" s="9" t="s">
        <v>70</v>
      </c>
      <c r="E590" s="1">
        <v>2</v>
      </c>
      <c r="F590" s="1" t="s">
        <v>521</v>
      </c>
      <c r="G590" s="1" t="s">
        <v>73</v>
      </c>
      <c r="H590" s="1">
        <v>12000000</v>
      </c>
      <c r="I590" s="1">
        <v>12000000</v>
      </c>
      <c r="J590" s="1" t="s">
        <v>74</v>
      </c>
      <c r="K590" s="1" t="s">
        <v>75</v>
      </c>
      <c r="L590" s="1" t="s">
        <v>1734</v>
      </c>
      <c r="M590" s="1" t="s">
        <v>1706</v>
      </c>
      <c r="N590" s="8" t="s">
        <v>1735</v>
      </c>
      <c r="O590" s="12" t="s">
        <v>1736</v>
      </c>
      <c r="P590" s="1" t="s">
        <v>1719</v>
      </c>
      <c r="Q590" s="1" t="s">
        <v>1737</v>
      </c>
      <c r="R590" s="1" t="s">
        <v>1738</v>
      </c>
      <c r="S590" s="1">
        <v>220149</v>
      </c>
      <c r="T590" s="1" t="s">
        <v>1738</v>
      </c>
      <c r="U590" s="1" t="s">
        <v>1739</v>
      </c>
      <c r="V590" s="1"/>
      <c r="W590" s="1"/>
      <c r="X590" s="42"/>
      <c r="Y590" s="1"/>
      <c r="Z590" s="1"/>
      <c r="AA590" s="43">
        <v>0</v>
      </c>
      <c r="AB590" s="1"/>
      <c r="AC590" s="1"/>
      <c r="AD590" s="1" t="s">
        <v>1722</v>
      </c>
      <c r="AE590" s="1" t="s">
        <v>1772</v>
      </c>
      <c r="AF590" s="1" t="s">
        <v>90</v>
      </c>
      <c r="AG590" s="1" t="s">
        <v>1766</v>
      </c>
    </row>
    <row r="591" spans="1:33" ht="76.5" x14ac:dyDescent="0.25">
      <c r="A591" s="8" t="s">
        <v>4</v>
      </c>
      <c r="B591" s="1">
        <v>43211507</v>
      </c>
      <c r="C591" s="1" t="s">
        <v>1773</v>
      </c>
      <c r="D591" s="9" t="s">
        <v>540</v>
      </c>
      <c r="E591" s="1">
        <v>4</v>
      </c>
      <c r="F591" s="1" t="s">
        <v>161</v>
      </c>
      <c r="G591" s="1" t="s">
        <v>73</v>
      </c>
      <c r="H591" s="1">
        <v>50000000</v>
      </c>
      <c r="I591" s="1">
        <v>50000000</v>
      </c>
      <c r="J591" s="1" t="s">
        <v>74</v>
      </c>
      <c r="K591" s="1" t="s">
        <v>75</v>
      </c>
      <c r="L591" s="1" t="s">
        <v>1734</v>
      </c>
      <c r="M591" s="1" t="s">
        <v>1706</v>
      </c>
      <c r="N591" s="8" t="s">
        <v>1735</v>
      </c>
      <c r="O591" s="12" t="s">
        <v>1736</v>
      </c>
      <c r="P591" s="1" t="s">
        <v>1719</v>
      </c>
      <c r="Q591" s="1" t="s">
        <v>1737</v>
      </c>
      <c r="R591" s="1" t="s">
        <v>1738</v>
      </c>
      <c r="S591" s="1">
        <v>220149</v>
      </c>
      <c r="T591" s="1" t="s">
        <v>1738</v>
      </c>
      <c r="U591" s="1" t="s">
        <v>1739</v>
      </c>
      <c r="V591" s="1"/>
      <c r="W591" s="1"/>
      <c r="X591" s="42"/>
      <c r="Y591" s="1"/>
      <c r="Z591" s="1"/>
      <c r="AA591" s="43">
        <v>0</v>
      </c>
      <c r="AB591" s="1"/>
      <c r="AC591" s="1"/>
      <c r="AD591" s="1" t="s">
        <v>1722</v>
      </c>
      <c r="AE591" s="1" t="s">
        <v>1774</v>
      </c>
      <c r="AF591" s="1" t="s">
        <v>83</v>
      </c>
      <c r="AG591" s="1" t="s">
        <v>1775</v>
      </c>
    </row>
    <row r="592" spans="1:33" ht="63.75" x14ac:dyDescent="0.25">
      <c r="A592" s="8" t="s">
        <v>4</v>
      </c>
      <c r="B592" s="1">
        <v>80111504</v>
      </c>
      <c r="C592" s="1" t="s">
        <v>1776</v>
      </c>
      <c r="D592" s="9" t="s">
        <v>122</v>
      </c>
      <c r="E592" s="1">
        <v>5</v>
      </c>
      <c r="F592" s="1" t="s">
        <v>103</v>
      </c>
      <c r="G592" s="1" t="s">
        <v>73</v>
      </c>
      <c r="H592" s="1">
        <v>12094000</v>
      </c>
      <c r="I592" s="1">
        <v>12094000</v>
      </c>
      <c r="J592" s="1" t="s">
        <v>74</v>
      </c>
      <c r="K592" s="1" t="s">
        <v>75</v>
      </c>
      <c r="L592" s="1" t="s">
        <v>1734</v>
      </c>
      <c r="M592" s="1" t="s">
        <v>1706</v>
      </c>
      <c r="N592" s="8" t="s">
        <v>1735</v>
      </c>
      <c r="O592" s="12" t="s">
        <v>1736</v>
      </c>
      <c r="P592" s="1" t="s">
        <v>1719</v>
      </c>
      <c r="Q592" s="1" t="s">
        <v>1737</v>
      </c>
      <c r="R592" s="1" t="s">
        <v>1738</v>
      </c>
      <c r="S592" s="1">
        <v>220149</v>
      </c>
      <c r="T592" s="1" t="s">
        <v>1738</v>
      </c>
      <c r="U592" s="1" t="s">
        <v>1739</v>
      </c>
      <c r="V592" s="1"/>
      <c r="W592" s="1"/>
      <c r="X592" s="42"/>
      <c r="Y592" s="1"/>
      <c r="Z592" s="1"/>
      <c r="AA592" s="43">
        <v>0</v>
      </c>
      <c r="AB592" s="1"/>
      <c r="AC592" s="1"/>
      <c r="AD592" s="1" t="s">
        <v>1712</v>
      </c>
      <c r="AE592" s="1" t="s">
        <v>1740</v>
      </c>
      <c r="AF592" s="1" t="s">
        <v>90</v>
      </c>
      <c r="AG592" s="1" t="s">
        <v>1714</v>
      </c>
    </row>
    <row r="593" spans="1:33" ht="102" x14ac:dyDescent="0.25">
      <c r="A593" s="8" t="s">
        <v>4</v>
      </c>
      <c r="B593" s="1">
        <v>78111502</v>
      </c>
      <c r="C593" s="1" t="s">
        <v>1729</v>
      </c>
      <c r="D593" s="9" t="s">
        <v>102</v>
      </c>
      <c r="E593" s="1">
        <v>9</v>
      </c>
      <c r="F593" s="1" t="s">
        <v>103</v>
      </c>
      <c r="G593" s="1" t="s">
        <v>1777</v>
      </c>
      <c r="H593" s="1">
        <v>30000000</v>
      </c>
      <c r="I593" s="1">
        <v>30000000</v>
      </c>
      <c r="J593" s="1" t="s">
        <v>74</v>
      </c>
      <c r="K593" s="1" t="s">
        <v>75</v>
      </c>
      <c r="L593" s="1" t="s">
        <v>1778</v>
      </c>
      <c r="M593" s="1" t="s">
        <v>1779</v>
      </c>
      <c r="N593" s="8"/>
      <c r="O593" s="12" t="s">
        <v>1780</v>
      </c>
      <c r="P593" s="1"/>
      <c r="Q593" s="1"/>
      <c r="R593" s="1"/>
      <c r="S593" s="1"/>
      <c r="T593" s="1"/>
      <c r="U593" s="1"/>
      <c r="V593" s="1"/>
      <c r="W593" s="1"/>
      <c r="X593" s="42"/>
      <c r="Y593" s="1"/>
      <c r="Z593" s="1"/>
      <c r="AA593" s="43">
        <v>0</v>
      </c>
      <c r="AB593" s="1"/>
      <c r="AC593" s="1"/>
      <c r="AD593" s="1" t="s">
        <v>1730</v>
      </c>
      <c r="AE593" s="1" t="s">
        <v>1731</v>
      </c>
      <c r="AF593" s="1" t="s">
        <v>83</v>
      </c>
      <c r="AG593" s="1" t="s">
        <v>1781</v>
      </c>
    </row>
    <row r="594" spans="1:33" ht="89.25" x14ac:dyDescent="0.25">
      <c r="A594" s="8" t="s">
        <v>4</v>
      </c>
      <c r="B594" s="1">
        <v>43201803</v>
      </c>
      <c r="C594" s="1" t="s">
        <v>1782</v>
      </c>
      <c r="D594" s="9" t="s">
        <v>102</v>
      </c>
      <c r="E594" s="1">
        <v>1</v>
      </c>
      <c r="F594" s="1" t="s">
        <v>161</v>
      </c>
      <c r="G594" s="1" t="s">
        <v>73</v>
      </c>
      <c r="H594" s="1">
        <v>200000000</v>
      </c>
      <c r="I594" s="1">
        <v>200000000</v>
      </c>
      <c r="J594" s="1" t="s">
        <v>74</v>
      </c>
      <c r="K594" s="1" t="s">
        <v>75</v>
      </c>
      <c r="L594" s="1" t="s">
        <v>1783</v>
      </c>
      <c r="M594" s="1" t="s">
        <v>1706</v>
      </c>
      <c r="N594" s="8" t="s">
        <v>1784</v>
      </c>
      <c r="O594" s="12" t="s">
        <v>1785</v>
      </c>
      <c r="P594" s="1" t="s">
        <v>1786</v>
      </c>
      <c r="Q594" s="1" t="s">
        <v>1787</v>
      </c>
      <c r="R594" s="1" t="s">
        <v>1788</v>
      </c>
      <c r="S594" s="1" t="s">
        <v>1789</v>
      </c>
      <c r="T594" s="1" t="s">
        <v>1790</v>
      </c>
      <c r="U594" s="1" t="s">
        <v>1791</v>
      </c>
      <c r="V594" s="1"/>
      <c r="W594" s="1"/>
      <c r="X594" s="42"/>
      <c r="Y594" s="1"/>
      <c r="Z594" s="1"/>
      <c r="AA594" s="43">
        <v>0</v>
      </c>
      <c r="AB594" s="1"/>
      <c r="AC594" s="1"/>
      <c r="AD594" s="1" t="s">
        <v>1722</v>
      </c>
      <c r="AE594" s="1" t="s">
        <v>1792</v>
      </c>
      <c r="AF594" s="1" t="s">
        <v>481</v>
      </c>
      <c r="AG594" s="1" t="s">
        <v>1793</v>
      </c>
    </row>
    <row r="595" spans="1:33" ht="89.25" x14ac:dyDescent="0.25">
      <c r="A595" s="8" t="s">
        <v>4</v>
      </c>
      <c r="B595" s="1" t="s">
        <v>1794</v>
      </c>
      <c r="C595" s="1" t="s">
        <v>1795</v>
      </c>
      <c r="D595" s="9" t="s">
        <v>102</v>
      </c>
      <c r="E595" s="1">
        <v>3</v>
      </c>
      <c r="F595" s="1" t="s">
        <v>521</v>
      </c>
      <c r="G595" s="1" t="s">
        <v>73</v>
      </c>
      <c r="H595" s="1">
        <v>630000000</v>
      </c>
      <c r="I595" s="1">
        <v>630000000</v>
      </c>
      <c r="J595" s="1" t="s">
        <v>74</v>
      </c>
      <c r="K595" s="1" t="s">
        <v>75</v>
      </c>
      <c r="L595" s="1" t="s">
        <v>1783</v>
      </c>
      <c r="M595" s="1" t="s">
        <v>1706</v>
      </c>
      <c r="N595" s="8" t="s">
        <v>1784</v>
      </c>
      <c r="O595" s="12" t="s">
        <v>1785</v>
      </c>
      <c r="P595" s="1" t="s">
        <v>1786</v>
      </c>
      <c r="Q595" s="1" t="s">
        <v>1787</v>
      </c>
      <c r="R595" s="1" t="s">
        <v>1788</v>
      </c>
      <c r="S595" s="1" t="s">
        <v>1789</v>
      </c>
      <c r="T595" s="1" t="s">
        <v>1790</v>
      </c>
      <c r="U595" s="1" t="s">
        <v>1796</v>
      </c>
      <c r="V595" s="1"/>
      <c r="W595" s="1"/>
      <c r="X595" s="42"/>
      <c r="Y595" s="1"/>
      <c r="Z595" s="1"/>
      <c r="AA595" s="43">
        <v>0</v>
      </c>
      <c r="AB595" s="1"/>
      <c r="AC595" s="1"/>
      <c r="AD595" s="1"/>
      <c r="AE595" s="1" t="s">
        <v>1792</v>
      </c>
      <c r="AF595" s="1" t="s">
        <v>90</v>
      </c>
      <c r="AG595" s="1" t="s">
        <v>1766</v>
      </c>
    </row>
    <row r="596" spans="1:33" ht="89.25" x14ac:dyDescent="0.25">
      <c r="A596" s="8" t="s">
        <v>4</v>
      </c>
      <c r="B596" s="1">
        <v>81112205</v>
      </c>
      <c r="C596" s="1" t="s">
        <v>1797</v>
      </c>
      <c r="D596" s="9" t="s">
        <v>102</v>
      </c>
      <c r="E596" s="1">
        <v>3</v>
      </c>
      <c r="F596" s="1" t="s">
        <v>521</v>
      </c>
      <c r="G596" s="1" t="s">
        <v>73</v>
      </c>
      <c r="H596" s="1">
        <v>530000000</v>
      </c>
      <c r="I596" s="1">
        <v>530000000</v>
      </c>
      <c r="J596" s="1" t="s">
        <v>74</v>
      </c>
      <c r="K596" s="1" t="s">
        <v>75</v>
      </c>
      <c r="L596" s="1" t="s">
        <v>1783</v>
      </c>
      <c r="M596" s="1" t="s">
        <v>1706</v>
      </c>
      <c r="N596" s="8" t="s">
        <v>1784</v>
      </c>
      <c r="O596" s="12" t="s">
        <v>1785</v>
      </c>
      <c r="P596" s="1" t="s">
        <v>1786</v>
      </c>
      <c r="Q596" s="1" t="s">
        <v>1787</v>
      </c>
      <c r="R596" s="1" t="s">
        <v>1788</v>
      </c>
      <c r="S596" s="1" t="s">
        <v>1789</v>
      </c>
      <c r="T596" s="1" t="s">
        <v>1790</v>
      </c>
      <c r="U596" s="1" t="s">
        <v>1798</v>
      </c>
      <c r="V596" s="1"/>
      <c r="W596" s="1"/>
      <c r="X596" s="42"/>
      <c r="Y596" s="1"/>
      <c r="Z596" s="1"/>
      <c r="AA596" s="43">
        <v>0</v>
      </c>
      <c r="AB596" s="1"/>
      <c r="AC596" s="1"/>
      <c r="AD596" s="1"/>
      <c r="AE596" s="1" t="s">
        <v>1799</v>
      </c>
      <c r="AF596" s="1" t="s">
        <v>90</v>
      </c>
      <c r="AG596" s="1" t="s">
        <v>1766</v>
      </c>
    </row>
    <row r="597" spans="1:33" ht="89.25" x14ac:dyDescent="0.25">
      <c r="A597" s="8" t="s">
        <v>4</v>
      </c>
      <c r="B597" s="1">
        <v>81112303</v>
      </c>
      <c r="C597" s="1" t="s">
        <v>1800</v>
      </c>
      <c r="D597" s="9" t="s">
        <v>70</v>
      </c>
      <c r="E597" s="1">
        <v>5</v>
      </c>
      <c r="F597" s="1" t="s">
        <v>521</v>
      </c>
      <c r="G597" s="1" t="s">
        <v>73</v>
      </c>
      <c r="H597" s="1">
        <v>300000000</v>
      </c>
      <c r="I597" s="1">
        <v>300000000</v>
      </c>
      <c r="J597" s="1" t="s">
        <v>74</v>
      </c>
      <c r="K597" s="1" t="s">
        <v>75</v>
      </c>
      <c r="L597" s="1" t="s">
        <v>1783</v>
      </c>
      <c r="M597" s="1" t="s">
        <v>1706</v>
      </c>
      <c r="N597" s="8" t="s">
        <v>1784</v>
      </c>
      <c r="O597" s="12" t="s">
        <v>1785</v>
      </c>
      <c r="P597" s="1" t="s">
        <v>1786</v>
      </c>
      <c r="Q597" s="1" t="s">
        <v>1787</v>
      </c>
      <c r="R597" s="1" t="s">
        <v>1788</v>
      </c>
      <c r="S597" s="1" t="s">
        <v>1789</v>
      </c>
      <c r="T597" s="1" t="s">
        <v>1790</v>
      </c>
      <c r="U597" s="1" t="s">
        <v>1801</v>
      </c>
      <c r="V597" s="1"/>
      <c r="W597" s="1"/>
      <c r="X597" s="42"/>
      <c r="Y597" s="1"/>
      <c r="Z597" s="1"/>
      <c r="AA597" s="43">
        <v>0</v>
      </c>
      <c r="AB597" s="1"/>
      <c r="AC597" s="1"/>
      <c r="AD597" s="1"/>
      <c r="AE597" s="1" t="s">
        <v>1792</v>
      </c>
      <c r="AF597" s="1" t="s">
        <v>90</v>
      </c>
      <c r="AG597" s="1" t="s">
        <v>1766</v>
      </c>
    </row>
    <row r="598" spans="1:33" ht="89.25" x14ac:dyDescent="0.25">
      <c r="A598" s="8" t="s">
        <v>4</v>
      </c>
      <c r="B598" s="1">
        <v>81112200</v>
      </c>
      <c r="C598" s="1" t="s">
        <v>1802</v>
      </c>
      <c r="D598" s="9" t="s">
        <v>102</v>
      </c>
      <c r="E598" s="1">
        <v>1</v>
      </c>
      <c r="F598" s="1" t="s">
        <v>521</v>
      </c>
      <c r="G598" s="1" t="s">
        <v>73</v>
      </c>
      <c r="H598" s="1">
        <v>200000000</v>
      </c>
      <c r="I598" s="1">
        <v>200000000</v>
      </c>
      <c r="J598" s="1" t="s">
        <v>74</v>
      </c>
      <c r="K598" s="1" t="s">
        <v>75</v>
      </c>
      <c r="L598" s="1" t="s">
        <v>1783</v>
      </c>
      <c r="M598" s="1" t="s">
        <v>1706</v>
      </c>
      <c r="N598" s="8" t="s">
        <v>1784</v>
      </c>
      <c r="O598" s="12" t="s">
        <v>1785</v>
      </c>
      <c r="P598" s="1" t="s">
        <v>1786</v>
      </c>
      <c r="Q598" s="1" t="s">
        <v>1787</v>
      </c>
      <c r="R598" s="1" t="s">
        <v>1788</v>
      </c>
      <c r="S598" s="1" t="s">
        <v>1789</v>
      </c>
      <c r="T598" s="1" t="s">
        <v>1790</v>
      </c>
      <c r="U598" s="1" t="s">
        <v>1803</v>
      </c>
      <c r="V598" s="1"/>
      <c r="W598" s="1"/>
      <c r="X598" s="42"/>
      <c r="Y598" s="1"/>
      <c r="Z598" s="1"/>
      <c r="AA598" s="43">
        <v>0</v>
      </c>
      <c r="AB598" s="1"/>
      <c r="AC598" s="1"/>
      <c r="AD598" s="1"/>
      <c r="AE598" s="1" t="s">
        <v>1792</v>
      </c>
      <c r="AF598" s="1" t="s">
        <v>481</v>
      </c>
      <c r="AG598" s="1" t="s">
        <v>1766</v>
      </c>
    </row>
    <row r="599" spans="1:33" ht="63.75" x14ac:dyDescent="0.25">
      <c r="A599" s="8" t="s">
        <v>4</v>
      </c>
      <c r="B599" s="1">
        <v>81101512</v>
      </c>
      <c r="C599" s="1" t="s">
        <v>1804</v>
      </c>
      <c r="D599" s="9" t="s">
        <v>151</v>
      </c>
      <c r="E599" s="1">
        <v>9</v>
      </c>
      <c r="F599" s="1" t="s">
        <v>266</v>
      </c>
      <c r="G599" s="1" t="s">
        <v>73</v>
      </c>
      <c r="H599" s="1">
        <v>417771851</v>
      </c>
      <c r="I599" s="1">
        <v>417771851</v>
      </c>
      <c r="J599" s="1" t="s">
        <v>74</v>
      </c>
      <c r="K599" s="1" t="s">
        <v>75</v>
      </c>
      <c r="L599" s="1" t="s">
        <v>1783</v>
      </c>
      <c r="M599" s="1" t="s">
        <v>1706</v>
      </c>
      <c r="N599" s="8" t="s">
        <v>1784</v>
      </c>
      <c r="O599" s="12" t="s">
        <v>1785</v>
      </c>
      <c r="P599" s="1" t="s">
        <v>1786</v>
      </c>
      <c r="Q599" s="1" t="s">
        <v>1787</v>
      </c>
      <c r="R599" s="1" t="s">
        <v>1788</v>
      </c>
      <c r="S599" s="1" t="s">
        <v>1789</v>
      </c>
      <c r="T599" s="1" t="s">
        <v>1790</v>
      </c>
      <c r="U599" s="1" t="s">
        <v>1805</v>
      </c>
      <c r="V599" s="1"/>
      <c r="W599" s="1"/>
      <c r="X599" s="42"/>
      <c r="Y599" s="1"/>
      <c r="Z599" s="1"/>
      <c r="AA599" s="43">
        <v>0</v>
      </c>
      <c r="AB599" s="1"/>
      <c r="AC599" s="1"/>
      <c r="AD599" s="1" t="s">
        <v>1712</v>
      </c>
      <c r="AE599" s="1" t="s">
        <v>1806</v>
      </c>
      <c r="AF599" s="1" t="s">
        <v>90</v>
      </c>
      <c r="AG599" s="1" t="s">
        <v>1714</v>
      </c>
    </row>
    <row r="600" spans="1:33" ht="51" x14ac:dyDescent="0.25">
      <c r="A600" s="8" t="s">
        <v>4</v>
      </c>
      <c r="B600" s="1">
        <v>81112005</v>
      </c>
      <c r="C600" s="1" t="s">
        <v>1807</v>
      </c>
      <c r="D600" s="9" t="s">
        <v>102</v>
      </c>
      <c r="E600" s="1">
        <v>9</v>
      </c>
      <c r="F600" s="1" t="s">
        <v>161</v>
      </c>
      <c r="G600" s="1" t="s">
        <v>73</v>
      </c>
      <c r="H600" s="1">
        <v>500000000</v>
      </c>
      <c r="I600" s="1">
        <v>500000000</v>
      </c>
      <c r="J600" s="1" t="s">
        <v>74</v>
      </c>
      <c r="K600" s="1" t="s">
        <v>75</v>
      </c>
      <c r="L600" s="1" t="s">
        <v>1783</v>
      </c>
      <c r="M600" s="1" t="s">
        <v>1706</v>
      </c>
      <c r="N600" s="8" t="s">
        <v>1784</v>
      </c>
      <c r="O600" s="12" t="s">
        <v>1785</v>
      </c>
      <c r="P600" s="1" t="s">
        <v>1719</v>
      </c>
      <c r="Q600" s="1" t="s">
        <v>1808</v>
      </c>
      <c r="R600" s="1" t="s">
        <v>1809</v>
      </c>
      <c r="S600" s="1" t="s">
        <v>1810</v>
      </c>
      <c r="T600" s="1" t="s">
        <v>1808</v>
      </c>
      <c r="U600" s="1" t="s">
        <v>1811</v>
      </c>
      <c r="V600" s="1"/>
      <c r="W600" s="1"/>
      <c r="X600" s="42"/>
      <c r="Y600" s="1"/>
      <c r="Z600" s="1"/>
      <c r="AA600" s="43">
        <v>0</v>
      </c>
      <c r="AB600" s="1"/>
      <c r="AC600" s="1"/>
      <c r="AD600" s="1"/>
      <c r="AE600" s="1" t="s">
        <v>1783</v>
      </c>
      <c r="AF600" s="1" t="s">
        <v>90</v>
      </c>
      <c r="AG600" s="1" t="s">
        <v>1716</v>
      </c>
    </row>
    <row r="601" spans="1:33" ht="63.75" x14ac:dyDescent="0.25">
      <c r="A601" s="8" t="s">
        <v>4</v>
      </c>
      <c r="B601" s="1" t="s">
        <v>1812</v>
      </c>
      <c r="C601" s="1" t="s">
        <v>1813</v>
      </c>
      <c r="D601" s="9" t="s">
        <v>151</v>
      </c>
      <c r="E601" s="1">
        <v>9</v>
      </c>
      <c r="F601" s="1" t="s">
        <v>266</v>
      </c>
      <c r="G601" s="1" t="s">
        <v>73</v>
      </c>
      <c r="H601" s="1">
        <v>1257000000</v>
      </c>
      <c r="I601" s="1">
        <v>1257000000</v>
      </c>
      <c r="J601" s="1" t="s">
        <v>74</v>
      </c>
      <c r="K601" s="1" t="s">
        <v>75</v>
      </c>
      <c r="L601" s="1" t="s">
        <v>1783</v>
      </c>
      <c r="M601" s="1" t="s">
        <v>1706</v>
      </c>
      <c r="N601" s="8" t="s">
        <v>1784</v>
      </c>
      <c r="O601" s="12" t="s">
        <v>1785</v>
      </c>
      <c r="P601" s="1" t="s">
        <v>1719</v>
      </c>
      <c r="Q601" s="1" t="s">
        <v>1808</v>
      </c>
      <c r="R601" s="1" t="s">
        <v>1809</v>
      </c>
      <c r="S601" s="1" t="s">
        <v>1810</v>
      </c>
      <c r="T601" s="1" t="s">
        <v>1808</v>
      </c>
      <c r="U601" s="1" t="s">
        <v>1814</v>
      </c>
      <c r="V601" s="1"/>
      <c r="W601" s="1"/>
      <c r="X601" s="42"/>
      <c r="Y601" s="1"/>
      <c r="Z601" s="1"/>
      <c r="AA601" s="43">
        <v>0</v>
      </c>
      <c r="AB601" s="1"/>
      <c r="AC601" s="1"/>
      <c r="AD601" s="1" t="s">
        <v>1712</v>
      </c>
      <c r="AE601" s="1" t="s">
        <v>1815</v>
      </c>
      <c r="AF601" s="1" t="s">
        <v>90</v>
      </c>
      <c r="AG601" s="1" t="s">
        <v>1714</v>
      </c>
    </row>
    <row r="602" spans="1:33" ht="89.25" x14ac:dyDescent="0.25">
      <c r="A602" s="8" t="s">
        <v>4</v>
      </c>
      <c r="B602" s="1" t="s">
        <v>1816</v>
      </c>
      <c r="C602" s="1" t="s">
        <v>1817</v>
      </c>
      <c r="D602" s="9" t="s">
        <v>102</v>
      </c>
      <c r="E602" s="1">
        <v>2</v>
      </c>
      <c r="F602" s="1" t="s">
        <v>161</v>
      </c>
      <c r="G602" s="1" t="s">
        <v>73</v>
      </c>
      <c r="H602" s="1">
        <v>496000000</v>
      </c>
      <c r="I602" s="1">
        <v>496000000</v>
      </c>
      <c r="J602" s="1" t="s">
        <v>74</v>
      </c>
      <c r="K602" s="1" t="s">
        <v>75</v>
      </c>
      <c r="L602" s="1" t="s">
        <v>1783</v>
      </c>
      <c r="M602" s="1" t="s">
        <v>1706</v>
      </c>
      <c r="N602" s="8" t="s">
        <v>1784</v>
      </c>
      <c r="O602" s="12" t="s">
        <v>1785</v>
      </c>
      <c r="P602" s="1" t="s">
        <v>1719</v>
      </c>
      <c r="Q602" s="1" t="s">
        <v>1808</v>
      </c>
      <c r="R602" s="1" t="s">
        <v>1809</v>
      </c>
      <c r="S602" s="1" t="s">
        <v>1810</v>
      </c>
      <c r="T602" s="1" t="s">
        <v>1808</v>
      </c>
      <c r="U602" s="1" t="s">
        <v>1818</v>
      </c>
      <c r="V602" s="1"/>
      <c r="W602" s="1"/>
      <c r="X602" s="42"/>
      <c r="Y602" s="1"/>
      <c r="Z602" s="1"/>
      <c r="AA602" s="43">
        <v>0</v>
      </c>
      <c r="AB602" s="1"/>
      <c r="AC602" s="1"/>
      <c r="AD602" s="1" t="s">
        <v>1819</v>
      </c>
      <c r="AE602" s="1" t="s">
        <v>1820</v>
      </c>
      <c r="AF602" s="1" t="s">
        <v>481</v>
      </c>
      <c r="AG602" s="1" t="s">
        <v>1821</v>
      </c>
    </row>
    <row r="603" spans="1:33" ht="63.75" x14ac:dyDescent="0.25">
      <c r="A603" s="8" t="s">
        <v>4</v>
      </c>
      <c r="B603" s="1">
        <v>80111504</v>
      </c>
      <c r="C603" s="1" t="s">
        <v>1822</v>
      </c>
      <c r="D603" s="9" t="s">
        <v>151</v>
      </c>
      <c r="E603" s="1">
        <v>5</v>
      </c>
      <c r="F603" s="1" t="s">
        <v>103</v>
      </c>
      <c r="G603" s="1" t="s">
        <v>73</v>
      </c>
      <c r="H603" s="1">
        <v>5616000</v>
      </c>
      <c r="I603" s="1">
        <v>5616000</v>
      </c>
      <c r="J603" s="1" t="s">
        <v>74</v>
      </c>
      <c r="K603" s="1" t="s">
        <v>75</v>
      </c>
      <c r="L603" s="1" t="s">
        <v>1823</v>
      </c>
      <c r="M603" s="1" t="s">
        <v>1706</v>
      </c>
      <c r="N603" s="8" t="s">
        <v>1824</v>
      </c>
      <c r="O603" s="12" t="s">
        <v>1825</v>
      </c>
      <c r="P603" s="1" t="s">
        <v>1786</v>
      </c>
      <c r="Q603" s="1" t="s">
        <v>1787</v>
      </c>
      <c r="R603" s="1" t="s">
        <v>1826</v>
      </c>
      <c r="S603" s="1">
        <v>220102</v>
      </c>
      <c r="T603" s="1" t="s">
        <v>1787</v>
      </c>
      <c r="U603" s="1" t="s">
        <v>1827</v>
      </c>
      <c r="V603" s="1"/>
      <c r="W603" s="1"/>
      <c r="X603" s="42"/>
      <c r="Y603" s="1"/>
      <c r="Z603" s="1"/>
      <c r="AA603" s="43">
        <v>0</v>
      </c>
      <c r="AB603" s="1"/>
      <c r="AC603" s="1"/>
      <c r="AD603" s="1" t="s">
        <v>1712</v>
      </c>
      <c r="AE603" s="1" t="s">
        <v>1828</v>
      </c>
      <c r="AF603" s="1" t="s">
        <v>90</v>
      </c>
      <c r="AG603" s="1" t="s">
        <v>1714</v>
      </c>
    </row>
    <row r="604" spans="1:33" ht="63.75" x14ac:dyDescent="0.25">
      <c r="A604" s="8" t="s">
        <v>4</v>
      </c>
      <c r="B604" s="1">
        <v>80111614</v>
      </c>
      <c r="C604" s="1" t="s">
        <v>1829</v>
      </c>
      <c r="D604" s="9" t="s">
        <v>96</v>
      </c>
      <c r="E604" s="1">
        <v>12</v>
      </c>
      <c r="F604" s="1" t="s">
        <v>266</v>
      </c>
      <c r="G604" s="1" t="s">
        <v>73</v>
      </c>
      <c r="H604" s="1">
        <v>79968000</v>
      </c>
      <c r="I604" s="1">
        <v>79968000</v>
      </c>
      <c r="J604" s="1" t="s">
        <v>74</v>
      </c>
      <c r="K604" s="1" t="s">
        <v>75</v>
      </c>
      <c r="L604" s="1" t="s">
        <v>1823</v>
      </c>
      <c r="M604" s="1" t="s">
        <v>1706</v>
      </c>
      <c r="N604" s="8" t="s">
        <v>1824</v>
      </c>
      <c r="O604" s="12" t="s">
        <v>1825</v>
      </c>
      <c r="P604" s="1" t="s">
        <v>1786</v>
      </c>
      <c r="Q604" s="1" t="s">
        <v>1787</v>
      </c>
      <c r="R604" s="1" t="s">
        <v>1826</v>
      </c>
      <c r="S604" s="1">
        <v>220102</v>
      </c>
      <c r="T604" s="1" t="s">
        <v>1787</v>
      </c>
      <c r="U604" s="1" t="s">
        <v>1830</v>
      </c>
      <c r="V604" s="1"/>
      <c r="W604" s="1"/>
      <c r="X604" s="42"/>
      <c r="Y604" s="1"/>
      <c r="Z604" s="1"/>
      <c r="AA604" s="43">
        <v>0</v>
      </c>
      <c r="AB604" s="1"/>
      <c r="AC604" s="1"/>
      <c r="AD604" s="1" t="s">
        <v>1712</v>
      </c>
      <c r="AE604" s="1" t="s">
        <v>1828</v>
      </c>
      <c r="AF604" s="1" t="s">
        <v>90</v>
      </c>
      <c r="AG604" s="1" t="s">
        <v>1714</v>
      </c>
    </row>
    <row r="605" spans="1:33" ht="89.25" x14ac:dyDescent="0.25">
      <c r="A605" s="8" t="s">
        <v>4</v>
      </c>
      <c r="B605" s="1">
        <v>81111811</v>
      </c>
      <c r="C605" s="1" t="s">
        <v>1831</v>
      </c>
      <c r="D605" s="9" t="s">
        <v>96</v>
      </c>
      <c r="E605" s="1">
        <v>6</v>
      </c>
      <c r="F605" s="1" t="s">
        <v>161</v>
      </c>
      <c r="G605" s="1" t="s">
        <v>73</v>
      </c>
      <c r="H605" s="1">
        <v>52800000</v>
      </c>
      <c r="I605" s="1">
        <v>52800000</v>
      </c>
      <c r="J605" s="1" t="s">
        <v>74</v>
      </c>
      <c r="K605" s="1" t="s">
        <v>75</v>
      </c>
      <c r="L605" s="1" t="s">
        <v>1823</v>
      </c>
      <c r="M605" s="1" t="s">
        <v>1706</v>
      </c>
      <c r="N605" s="8" t="s">
        <v>1824</v>
      </c>
      <c r="O605" s="12" t="s">
        <v>1825</v>
      </c>
      <c r="P605" s="1" t="s">
        <v>1786</v>
      </c>
      <c r="Q605" s="1" t="s">
        <v>1787</v>
      </c>
      <c r="R605" s="1" t="s">
        <v>1826</v>
      </c>
      <c r="S605" s="1">
        <v>220102</v>
      </c>
      <c r="T605" s="1" t="s">
        <v>1787</v>
      </c>
      <c r="U605" s="1"/>
      <c r="V605" s="1"/>
      <c r="W605" s="1"/>
      <c r="X605" s="42"/>
      <c r="Y605" s="1"/>
      <c r="Z605" s="1"/>
      <c r="AA605" s="43">
        <v>0</v>
      </c>
      <c r="AB605" s="1"/>
      <c r="AC605" s="1"/>
      <c r="AD605" s="1" t="s">
        <v>1832</v>
      </c>
      <c r="AE605" s="1" t="s">
        <v>1833</v>
      </c>
      <c r="AF605" s="1" t="s">
        <v>481</v>
      </c>
      <c r="AG605" s="1" t="s">
        <v>1714</v>
      </c>
    </row>
    <row r="606" spans="1:33" ht="63.75" x14ac:dyDescent="0.25">
      <c r="A606" s="8" t="s">
        <v>4</v>
      </c>
      <c r="B606" s="1">
        <v>80111504</v>
      </c>
      <c r="C606" s="1" t="s">
        <v>1776</v>
      </c>
      <c r="D606" s="9" t="s">
        <v>122</v>
      </c>
      <c r="E606" s="1">
        <v>5</v>
      </c>
      <c r="F606" s="1" t="s">
        <v>103</v>
      </c>
      <c r="G606" s="1" t="s">
        <v>73</v>
      </c>
      <c r="H606" s="1">
        <v>5616000</v>
      </c>
      <c r="I606" s="1">
        <v>5616000</v>
      </c>
      <c r="J606" s="1" t="s">
        <v>74</v>
      </c>
      <c r="K606" s="1" t="s">
        <v>75</v>
      </c>
      <c r="L606" s="1" t="s">
        <v>1823</v>
      </c>
      <c r="M606" s="1" t="s">
        <v>1706</v>
      </c>
      <c r="N606" s="8" t="s">
        <v>1824</v>
      </c>
      <c r="O606" s="12" t="s">
        <v>1825</v>
      </c>
      <c r="P606" s="1" t="s">
        <v>1786</v>
      </c>
      <c r="Q606" s="1" t="s">
        <v>1787</v>
      </c>
      <c r="R606" s="1" t="s">
        <v>1826</v>
      </c>
      <c r="S606" s="1">
        <v>220102</v>
      </c>
      <c r="T606" s="1" t="s">
        <v>1787</v>
      </c>
      <c r="U606" s="1" t="s">
        <v>1827</v>
      </c>
      <c r="V606" s="1"/>
      <c r="W606" s="1"/>
      <c r="X606" s="42"/>
      <c r="Y606" s="1"/>
      <c r="Z606" s="1"/>
      <c r="AA606" s="43">
        <v>0</v>
      </c>
      <c r="AB606" s="1"/>
      <c r="AC606" s="1"/>
      <c r="AD606" s="1" t="s">
        <v>1712</v>
      </c>
      <c r="AE606" s="1" t="s">
        <v>1828</v>
      </c>
      <c r="AF606" s="1" t="s">
        <v>90</v>
      </c>
      <c r="AG606" s="1" t="s">
        <v>1714</v>
      </c>
    </row>
    <row r="607" spans="1:33" ht="89.25" x14ac:dyDescent="0.25">
      <c r="A607" s="8" t="s">
        <v>4</v>
      </c>
      <c r="B607" s="1">
        <v>81111811</v>
      </c>
      <c r="C607" s="1" t="s">
        <v>1834</v>
      </c>
      <c r="D607" s="9" t="s">
        <v>620</v>
      </c>
      <c r="E607" s="1">
        <v>5</v>
      </c>
      <c r="F607" s="1" t="s">
        <v>161</v>
      </c>
      <c r="G607" s="1" t="s">
        <v>73</v>
      </c>
      <c r="H607" s="1">
        <v>44000000</v>
      </c>
      <c r="I607" s="1">
        <v>44000000</v>
      </c>
      <c r="J607" s="1" t="s">
        <v>74</v>
      </c>
      <c r="K607" s="1" t="s">
        <v>75</v>
      </c>
      <c r="L607" s="1" t="s">
        <v>1823</v>
      </c>
      <c r="M607" s="1" t="s">
        <v>1706</v>
      </c>
      <c r="N607" s="8" t="s">
        <v>1824</v>
      </c>
      <c r="O607" s="12" t="s">
        <v>1825</v>
      </c>
      <c r="P607" s="1" t="s">
        <v>1786</v>
      </c>
      <c r="Q607" s="1" t="s">
        <v>1787</v>
      </c>
      <c r="R607" s="1" t="s">
        <v>1826</v>
      </c>
      <c r="S607" s="1">
        <v>220102</v>
      </c>
      <c r="T607" s="1" t="s">
        <v>1787</v>
      </c>
      <c r="U607" s="1"/>
      <c r="V607" s="1"/>
      <c r="W607" s="1"/>
      <c r="X607" s="42"/>
      <c r="Y607" s="1"/>
      <c r="Z607" s="1"/>
      <c r="AA607" s="43">
        <v>0</v>
      </c>
      <c r="AB607" s="1"/>
      <c r="AC607" s="1"/>
      <c r="AD607" s="1" t="s">
        <v>1832</v>
      </c>
      <c r="AE607" s="1" t="s">
        <v>1835</v>
      </c>
      <c r="AF607" s="1" t="s">
        <v>481</v>
      </c>
      <c r="AG607" s="1" t="s">
        <v>1714</v>
      </c>
    </row>
    <row r="608" spans="1:33" ht="63.75" x14ac:dyDescent="0.25">
      <c r="A608" s="8" t="s">
        <v>4</v>
      </c>
      <c r="B608" s="1">
        <v>80111504</v>
      </c>
      <c r="C608" s="1" t="s">
        <v>1836</v>
      </c>
      <c r="D608" s="9" t="s">
        <v>151</v>
      </c>
      <c r="E608" s="1">
        <v>5</v>
      </c>
      <c r="F608" s="1" t="s">
        <v>103</v>
      </c>
      <c r="G608" s="1" t="s">
        <v>73</v>
      </c>
      <c r="H608" s="1">
        <v>11232000</v>
      </c>
      <c r="I608" s="1">
        <v>11232000</v>
      </c>
      <c r="J608" s="1" t="s">
        <v>74</v>
      </c>
      <c r="K608" s="1" t="s">
        <v>75</v>
      </c>
      <c r="L608" s="1" t="s">
        <v>1823</v>
      </c>
      <c r="M608" s="1" t="s">
        <v>1706</v>
      </c>
      <c r="N608" s="8" t="s">
        <v>1824</v>
      </c>
      <c r="O608" s="12" t="s">
        <v>1825</v>
      </c>
      <c r="P608" s="1" t="s">
        <v>1708</v>
      </c>
      <c r="Q608" s="1" t="s">
        <v>1837</v>
      </c>
      <c r="R608" s="1" t="s">
        <v>1838</v>
      </c>
      <c r="S608" s="1">
        <v>220109</v>
      </c>
      <c r="T608" s="1" t="s">
        <v>1839</v>
      </c>
      <c r="U608" s="1" t="s">
        <v>1840</v>
      </c>
      <c r="V608" s="1"/>
      <c r="W608" s="1"/>
      <c r="X608" s="42"/>
      <c r="Y608" s="1"/>
      <c r="Z608" s="1"/>
      <c r="AA608" s="43">
        <v>0</v>
      </c>
      <c r="AB608" s="1"/>
      <c r="AC608" s="1"/>
      <c r="AD608" s="1" t="s">
        <v>1712</v>
      </c>
      <c r="AE608" s="1" t="s">
        <v>1828</v>
      </c>
      <c r="AF608" s="1" t="s">
        <v>90</v>
      </c>
      <c r="AG608" s="1" t="s">
        <v>1714</v>
      </c>
    </row>
    <row r="609" spans="1:33" ht="63.75" x14ac:dyDescent="0.25">
      <c r="A609" s="8" t="s">
        <v>4</v>
      </c>
      <c r="B609" s="1">
        <v>80111604</v>
      </c>
      <c r="C609" s="1" t="s">
        <v>1841</v>
      </c>
      <c r="D609" s="9" t="s">
        <v>70</v>
      </c>
      <c r="E609" s="1">
        <v>8</v>
      </c>
      <c r="F609" s="1" t="s">
        <v>161</v>
      </c>
      <c r="G609" s="1" t="s">
        <v>73</v>
      </c>
      <c r="H609" s="1">
        <v>429268000</v>
      </c>
      <c r="I609" s="1">
        <v>429268000</v>
      </c>
      <c r="J609" s="1" t="s">
        <v>74</v>
      </c>
      <c r="K609" s="1" t="s">
        <v>75</v>
      </c>
      <c r="L609" s="1" t="s">
        <v>1823</v>
      </c>
      <c r="M609" s="1" t="s">
        <v>1706</v>
      </c>
      <c r="N609" s="8" t="s">
        <v>1824</v>
      </c>
      <c r="O609" s="12" t="s">
        <v>1825</v>
      </c>
      <c r="P609" s="1" t="s">
        <v>1708</v>
      </c>
      <c r="Q609" s="1" t="s">
        <v>1837</v>
      </c>
      <c r="R609" s="1" t="s">
        <v>1838</v>
      </c>
      <c r="S609" s="1">
        <v>220109</v>
      </c>
      <c r="T609" s="1" t="s">
        <v>1839</v>
      </c>
      <c r="U609" s="1" t="s">
        <v>1842</v>
      </c>
      <c r="V609" s="1"/>
      <c r="W609" s="1"/>
      <c r="X609" s="42"/>
      <c r="Y609" s="1"/>
      <c r="Z609" s="1"/>
      <c r="AA609" s="43">
        <v>0</v>
      </c>
      <c r="AB609" s="1"/>
      <c r="AC609" s="1"/>
      <c r="AD609" s="1"/>
      <c r="AE609" s="1" t="s">
        <v>1823</v>
      </c>
      <c r="AF609" s="1" t="s">
        <v>90</v>
      </c>
      <c r="AG609" s="1" t="s">
        <v>1843</v>
      </c>
    </row>
    <row r="610" spans="1:33" ht="63.75" x14ac:dyDescent="0.25">
      <c r="A610" s="8" t="s">
        <v>4</v>
      </c>
      <c r="B610" s="1">
        <v>80141607</v>
      </c>
      <c r="C610" s="1" t="s">
        <v>1844</v>
      </c>
      <c r="D610" s="9" t="s">
        <v>151</v>
      </c>
      <c r="E610" s="1">
        <v>10.5</v>
      </c>
      <c r="F610" s="1" t="s">
        <v>124</v>
      </c>
      <c r="G610" s="1" t="s">
        <v>73</v>
      </c>
      <c r="H610" s="1">
        <v>20000000</v>
      </c>
      <c r="I610" s="1">
        <v>20000000</v>
      </c>
      <c r="J610" s="1" t="s">
        <v>74</v>
      </c>
      <c r="K610" s="1" t="s">
        <v>75</v>
      </c>
      <c r="L610" s="1" t="s">
        <v>1823</v>
      </c>
      <c r="M610" s="1" t="s">
        <v>1706</v>
      </c>
      <c r="N610" s="8" t="s">
        <v>1824</v>
      </c>
      <c r="O610" s="12" t="s">
        <v>1825</v>
      </c>
      <c r="P610" s="1" t="s">
        <v>1708</v>
      </c>
      <c r="Q610" s="1" t="s">
        <v>1837</v>
      </c>
      <c r="R610" s="1" t="s">
        <v>1838</v>
      </c>
      <c r="S610" s="1">
        <v>220109</v>
      </c>
      <c r="T610" s="1" t="s">
        <v>1839</v>
      </c>
      <c r="U610" s="1" t="s">
        <v>1845</v>
      </c>
      <c r="V610" s="1"/>
      <c r="W610" s="1"/>
      <c r="X610" s="42"/>
      <c r="Y610" s="1"/>
      <c r="Z610" s="1"/>
      <c r="AA610" s="43">
        <v>0</v>
      </c>
      <c r="AB610" s="1"/>
      <c r="AC610" s="1"/>
      <c r="AD610" s="1" t="s">
        <v>1722</v>
      </c>
      <c r="AE610" s="1" t="s">
        <v>1846</v>
      </c>
      <c r="AF610" s="1" t="s">
        <v>481</v>
      </c>
      <c r="AG610" s="1" t="s">
        <v>1724</v>
      </c>
    </row>
    <row r="611" spans="1:33" ht="102" x14ac:dyDescent="0.25">
      <c r="A611" s="8" t="s">
        <v>4</v>
      </c>
      <c r="B611" s="1">
        <v>78111502</v>
      </c>
      <c r="C611" s="1" t="s">
        <v>1729</v>
      </c>
      <c r="D611" s="9" t="s">
        <v>102</v>
      </c>
      <c r="E611" s="1">
        <v>9</v>
      </c>
      <c r="F611" s="1" t="s">
        <v>103</v>
      </c>
      <c r="G611" s="1" t="s">
        <v>73</v>
      </c>
      <c r="H611" s="1">
        <v>10000000</v>
      </c>
      <c r="I611" s="1">
        <v>10000000</v>
      </c>
      <c r="J611" s="1" t="s">
        <v>74</v>
      </c>
      <c r="K611" s="1" t="s">
        <v>75</v>
      </c>
      <c r="L611" s="1" t="s">
        <v>1823</v>
      </c>
      <c r="M611" s="1" t="s">
        <v>1706</v>
      </c>
      <c r="N611" s="8" t="s">
        <v>1824</v>
      </c>
      <c r="O611" s="12" t="s">
        <v>1825</v>
      </c>
      <c r="P611" s="1" t="s">
        <v>1708</v>
      </c>
      <c r="Q611" s="1" t="s">
        <v>1837</v>
      </c>
      <c r="R611" s="1" t="s">
        <v>1838</v>
      </c>
      <c r="S611" s="1">
        <v>220109</v>
      </c>
      <c r="T611" s="1" t="s">
        <v>1839</v>
      </c>
      <c r="U611" s="1" t="s">
        <v>1847</v>
      </c>
      <c r="V611" s="1"/>
      <c r="W611" s="1"/>
      <c r="X611" s="42"/>
      <c r="Y611" s="1"/>
      <c r="Z611" s="1"/>
      <c r="AA611" s="43">
        <v>0</v>
      </c>
      <c r="AB611" s="1"/>
      <c r="AC611" s="1"/>
      <c r="AD611" s="1" t="s">
        <v>1730</v>
      </c>
      <c r="AE611" s="1" t="s">
        <v>1731</v>
      </c>
      <c r="AF611" s="1" t="s">
        <v>83</v>
      </c>
      <c r="AG611" s="1" t="s">
        <v>1781</v>
      </c>
    </row>
    <row r="612" spans="1:33" ht="63.75" x14ac:dyDescent="0.25">
      <c r="A612" s="8" t="s">
        <v>4</v>
      </c>
      <c r="B612" s="1">
        <v>80111504</v>
      </c>
      <c r="C612" s="1" t="s">
        <v>1776</v>
      </c>
      <c r="D612" s="9" t="s">
        <v>122</v>
      </c>
      <c r="E612" s="1">
        <v>5</v>
      </c>
      <c r="F612" s="1" t="s">
        <v>103</v>
      </c>
      <c r="G612" s="1" t="s">
        <v>73</v>
      </c>
      <c r="H612" s="1">
        <v>11500000</v>
      </c>
      <c r="I612" s="1">
        <v>11500000</v>
      </c>
      <c r="J612" s="1" t="s">
        <v>74</v>
      </c>
      <c r="K612" s="1" t="s">
        <v>75</v>
      </c>
      <c r="L612" s="1" t="s">
        <v>1823</v>
      </c>
      <c r="M612" s="1" t="s">
        <v>1706</v>
      </c>
      <c r="N612" s="8" t="s">
        <v>1824</v>
      </c>
      <c r="O612" s="12" t="s">
        <v>1825</v>
      </c>
      <c r="P612" s="1" t="s">
        <v>1708</v>
      </c>
      <c r="Q612" s="1" t="s">
        <v>1837</v>
      </c>
      <c r="R612" s="1" t="s">
        <v>1838</v>
      </c>
      <c r="S612" s="1">
        <v>220109</v>
      </c>
      <c r="T612" s="1" t="s">
        <v>1839</v>
      </c>
      <c r="U612" s="1" t="s">
        <v>1840</v>
      </c>
      <c r="V612" s="1"/>
      <c r="W612" s="1"/>
      <c r="X612" s="42"/>
      <c r="Y612" s="1"/>
      <c r="Z612" s="1"/>
      <c r="AA612" s="43">
        <v>0</v>
      </c>
      <c r="AB612" s="1"/>
      <c r="AC612" s="1"/>
      <c r="AD612" s="1" t="s">
        <v>1712</v>
      </c>
      <c r="AE612" s="1" t="s">
        <v>1828</v>
      </c>
      <c r="AF612" s="1" t="s">
        <v>90</v>
      </c>
      <c r="AG612" s="1" t="s">
        <v>1714</v>
      </c>
    </row>
    <row r="613" spans="1:33" ht="51" x14ac:dyDescent="0.25">
      <c r="A613" s="8" t="s">
        <v>4</v>
      </c>
      <c r="B613" s="1">
        <v>80101504</v>
      </c>
      <c r="C613" s="1" t="s">
        <v>1848</v>
      </c>
      <c r="D613" s="9" t="s">
        <v>70</v>
      </c>
      <c r="E613" s="1">
        <v>8</v>
      </c>
      <c r="F613" s="1" t="s">
        <v>140</v>
      </c>
      <c r="G613" s="1" t="s">
        <v>73</v>
      </c>
      <c r="H613" s="1">
        <v>25000000</v>
      </c>
      <c r="I613" s="1">
        <v>25000000</v>
      </c>
      <c r="J613" s="1" t="s">
        <v>74</v>
      </c>
      <c r="K613" s="1" t="s">
        <v>75</v>
      </c>
      <c r="L613" s="1" t="s">
        <v>1823</v>
      </c>
      <c r="M613" s="1" t="s">
        <v>1706</v>
      </c>
      <c r="N613" s="8" t="s">
        <v>1824</v>
      </c>
      <c r="O613" s="12" t="s">
        <v>1825</v>
      </c>
      <c r="P613" s="1" t="s">
        <v>1708</v>
      </c>
      <c r="Q613" s="1" t="s">
        <v>1849</v>
      </c>
      <c r="R613" s="1" t="s">
        <v>1850</v>
      </c>
      <c r="S613" s="1">
        <v>220162</v>
      </c>
      <c r="T613" s="1" t="s">
        <v>1849</v>
      </c>
      <c r="U613" s="1" t="s">
        <v>1851</v>
      </c>
      <c r="V613" s="1"/>
      <c r="W613" s="1"/>
      <c r="X613" s="42"/>
      <c r="Y613" s="1"/>
      <c r="Z613" s="1"/>
      <c r="AA613" s="43">
        <v>0</v>
      </c>
      <c r="AB613" s="1"/>
      <c r="AC613" s="1"/>
      <c r="AD613" s="1"/>
      <c r="AE613" s="1" t="s">
        <v>1823</v>
      </c>
      <c r="AF613" s="1" t="s">
        <v>90</v>
      </c>
      <c r="AG613" s="1" t="s">
        <v>1852</v>
      </c>
    </row>
    <row r="614" spans="1:33" ht="63.75" x14ac:dyDescent="0.25">
      <c r="A614" s="8" t="s">
        <v>4</v>
      </c>
      <c r="B614" s="1">
        <v>80111604</v>
      </c>
      <c r="C614" s="1" t="s">
        <v>1853</v>
      </c>
      <c r="D614" s="9" t="s">
        <v>70</v>
      </c>
      <c r="E614" s="1">
        <v>8</v>
      </c>
      <c r="F614" s="1" t="s">
        <v>161</v>
      </c>
      <c r="G614" s="1" t="s">
        <v>73</v>
      </c>
      <c r="H614" s="1">
        <v>155000000</v>
      </c>
      <c r="I614" s="1">
        <v>155000000</v>
      </c>
      <c r="J614" s="1" t="s">
        <v>74</v>
      </c>
      <c r="K614" s="1" t="s">
        <v>75</v>
      </c>
      <c r="L614" s="1" t="s">
        <v>1823</v>
      </c>
      <c r="M614" s="1" t="s">
        <v>1706</v>
      </c>
      <c r="N614" s="8" t="s">
        <v>1824</v>
      </c>
      <c r="O614" s="12" t="s">
        <v>1825</v>
      </c>
      <c r="P614" s="1" t="s">
        <v>1708</v>
      </c>
      <c r="Q614" s="1" t="s">
        <v>1849</v>
      </c>
      <c r="R614" s="1" t="s">
        <v>1850</v>
      </c>
      <c r="S614" s="1">
        <v>220162</v>
      </c>
      <c r="T614" s="1" t="s">
        <v>1849</v>
      </c>
      <c r="U614" s="1" t="s">
        <v>1854</v>
      </c>
      <c r="V614" s="1"/>
      <c r="W614" s="1"/>
      <c r="X614" s="42"/>
      <c r="Y614" s="1"/>
      <c r="Z614" s="1"/>
      <c r="AA614" s="43">
        <v>0</v>
      </c>
      <c r="AB614" s="1"/>
      <c r="AC614" s="1"/>
      <c r="AD614" s="1"/>
      <c r="AE614" s="1" t="s">
        <v>1823</v>
      </c>
      <c r="AF614" s="1" t="s">
        <v>90</v>
      </c>
      <c r="AG614" s="1" t="s">
        <v>1852</v>
      </c>
    </row>
    <row r="615" spans="1:33" ht="63.75" x14ac:dyDescent="0.25">
      <c r="A615" s="8" t="s">
        <v>4</v>
      </c>
      <c r="B615" s="1">
        <v>82121504</v>
      </c>
      <c r="C615" s="1" t="s">
        <v>1742</v>
      </c>
      <c r="D615" s="9" t="s">
        <v>151</v>
      </c>
      <c r="E615" s="1">
        <v>10.5</v>
      </c>
      <c r="F615" s="1" t="s">
        <v>103</v>
      </c>
      <c r="G615" s="1" t="s">
        <v>73</v>
      </c>
      <c r="H615" s="1">
        <v>20000000</v>
      </c>
      <c r="I615" s="1">
        <v>20000000</v>
      </c>
      <c r="J615" s="1" t="s">
        <v>74</v>
      </c>
      <c r="K615" s="1" t="s">
        <v>75</v>
      </c>
      <c r="L615" s="1" t="s">
        <v>1823</v>
      </c>
      <c r="M615" s="1" t="s">
        <v>1706</v>
      </c>
      <c r="N615" s="8" t="s">
        <v>1824</v>
      </c>
      <c r="O615" s="12" t="s">
        <v>1825</v>
      </c>
      <c r="P615" s="1" t="s">
        <v>1708</v>
      </c>
      <c r="Q615" s="1" t="s">
        <v>1849</v>
      </c>
      <c r="R615" s="1" t="s">
        <v>1850</v>
      </c>
      <c r="S615" s="1">
        <v>220162</v>
      </c>
      <c r="T615" s="1" t="s">
        <v>1849</v>
      </c>
      <c r="U615" s="1" t="s">
        <v>1855</v>
      </c>
      <c r="V615" s="1"/>
      <c r="W615" s="1"/>
      <c r="X615" s="42"/>
      <c r="Y615" s="1"/>
      <c r="Z615" s="1"/>
      <c r="AA615" s="43">
        <v>0</v>
      </c>
      <c r="AB615" s="1"/>
      <c r="AC615" s="1"/>
      <c r="AD615" s="1" t="s">
        <v>1722</v>
      </c>
      <c r="AE615" s="1" t="s">
        <v>1846</v>
      </c>
      <c r="AF615" s="1" t="s">
        <v>481</v>
      </c>
      <c r="AG615" s="1" t="s">
        <v>1856</v>
      </c>
    </row>
    <row r="616" spans="1:33" ht="89.25" x14ac:dyDescent="0.25">
      <c r="A616" s="8" t="s">
        <v>4</v>
      </c>
      <c r="B616" s="1">
        <v>80111614</v>
      </c>
      <c r="C616" s="1" t="s">
        <v>1717</v>
      </c>
      <c r="D616" s="9" t="s">
        <v>96</v>
      </c>
      <c r="E616" s="1">
        <v>12</v>
      </c>
      <c r="F616" s="1" t="s">
        <v>266</v>
      </c>
      <c r="G616" s="1" t="s">
        <v>73</v>
      </c>
      <c r="H616" s="1">
        <v>700000000</v>
      </c>
      <c r="I616" s="1">
        <v>700000000</v>
      </c>
      <c r="J616" s="1" t="s">
        <v>74</v>
      </c>
      <c r="K616" s="1" t="s">
        <v>75</v>
      </c>
      <c r="L616" s="1" t="s">
        <v>1857</v>
      </c>
      <c r="M616" s="1" t="s">
        <v>1706</v>
      </c>
      <c r="N616" s="8" t="s">
        <v>1858</v>
      </c>
      <c r="O616" s="12" t="s">
        <v>1859</v>
      </c>
      <c r="P616" s="1" t="s">
        <v>1860</v>
      </c>
      <c r="Q616" s="1" t="s">
        <v>1861</v>
      </c>
      <c r="R616" s="1" t="s">
        <v>1862</v>
      </c>
      <c r="S616" s="1" t="s">
        <v>1863</v>
      </c>
      <c r="T616" s="1" t="s">
        <v>1864</v>
      </c>
      <c r="U616" s="1" t="s">
        <v>1865</v>
      </c>
      <c r="V616" s="1"/>
      <c r="W616" s="1"/>
      <c r="X616" s="42"/>
      <c r="Y616" s="1"/>
      <c r="Z616" s="1"/>
      <c r="AA616" s="43">
        <v>0</v>
      </c>
      <c r="AB616" s="1"/>
      <c r="AC616" s="1"/>
      <c r="AD616" s="1" t="s">
        <v>1712</v>
      </c>
      <c r="AE616" s="1" t="s">
        <v>1866</v>
      </c>
      <c r="AF616" s="1" t="s">
        <v>90</v>
      </c>
      <c r="AG616" s="1" t="s">
        <v>1714</v>
      </c>
    </row>
    <row r="617" spans="1:33" ht="89.25" x14ac:dyDescent="0.25">
      <c r="A617" s="8" t="s">
        <v>4</v>
      </c>
      <c r="B617" s="1">
        <v>80141609</v>
      </c>
      <c r="C617" s="1" t="s">
        <v>1718</v>
      </c>
      <c r="D617" s="9" t="s">
        <v>151</v>
      </c>
      <c r="E617" s="1">
        <v>10.5</v>
      </c>
      <c r="F617" s="1" t="s">
        <v>124</v>
      </c>
      <c r="G617" s="1" t="s">
        <v>73</v>
      </c>
      <c r="H617" s="1">
        <v>285000000</v>
      </c>
      <c r="I617" s="1">
        <v>285000000</v>
      </c>
      <c r="J617" s="1" t="s">
        <v>74</v>
      </c>
      <c r="K617" s="1" t="s">
        <v>75</v>
      </c>
      <c r="L617" s="1" t="s">
        <v>1857</v>
      </c>
      <c r="M617" s="1" t="s">
        <v>1706</v>
      </c>
      <c r="N617" s="8" t="s">
        <v>1858</v>
      </c>
      <c r="O617" s="12" t="s">
        <v>1859</v>
      </c>
      <c r="P617" s="1" t="s">
        <v>1860</v>
      </c>
      <c r="Q617" s="1" t="s">
        <v>1861</v>
      </c>
      <c r="R617" s="1" t="s">
        <v>1862</v>
      </c>
      <c r="S617" s="1" t="s">
        <v>1863</v>
      </c>
      <c r="T617" s="1" t="s">
        <v>1864</v>
      </c>
      <c r="U617" s="1" t="s">
        <v>1867</v>
      </c>
      <c r="V617" s="1"/>
      <c r="W617" s="1"/>
      <c r="X617" s="42"/>
      <c r="Y617" s="1"/>
      <c r="Z617" s="1"/>
      <c r="AA617" s="43">
        <v>0</v>
      </c>
      <c r="AB617" s="1"/>
      <c r="AC617" s="1"/>
      <c r="AD617" s="1" t="s">
        <v>1722</v>
      </c>
      <c r="AE617" s="1" t="s">
        <v>1868</v>
      </c>
      <c r="AF617" s="1" t="s">
        <v>481</v>
      </c>
      <c r="AG617" s="1" t="s">
        <v>1745</v>
      </c>
    </row>
    <row r="618" spans="1:33" ht="102" x14ac:dyDescent="0.25">
      <c r="A618" s="8" t="s">
        <v>4</v>
      </c>
      <c r="B618" s="1">
        <v>78111502</v>
      </c>
      <c r="C618" s="1" t="s">
        <v>1729</v>
      </c>
      <c r="D618" s="9" t="s">
        <v>102</v>
      </c>
      <c r="E618" s="1">
        <v>9</v>
      </c>
      <c r="F618" s="1" t="s">
        <v>103</v>
      </c>
      <c r="G618" s="1" t="s">
        <v>73</v>
      </c>
      <c r="H618" s="1">
        <v>15000000</v>
      </c>
      <c r="I618" s="1">
        <v>15000000</v>
      </c>
      <c r="J618" s="1" t="s">
        <v>74</v>
      </c>
      <c r="K618" s="1" t="s">
        <v>75</v>
      </c>
      <c r="L618" s="1" t="s">
        <v>1857</v>
      </c>
      <c r="M618" s="1" t="s">
        <v>1706</v>
      </c>
      <c r="N618" s="8" t="s">
        <v>1858</v>
      </c>
      <c r="O618" s="12" t="s">
        <v>1859</v>
      </c>
      <c r="P618" s="1" t="s">
        <v>1860</v>
      </c>
      <c r="Q618" s="1" t="s">
        <v>1861</v>
      </c>
      <c r="R618" s="1" t="s">
        <v>1862</v>
      </c>
      <c r="S618" s="1" t="s">
        <v>1863</v>
      </c>
      <c r="T618" s="1" t="s">
        <v>1864</v>
      </c>
      <c r="U618" s="1" t="s">
        <v>1867</v>
      </c>
      <c r="V618" s="1"/>
      <c r="W618" s="1"/>
      <c r="X618" s="42"/>
      <c r="Y618" s="1"/>
      <c r="Z618" s="1"/>
      <c r="AA618" s="43">
        <v>0</v>
      </c>
      <c r="AB618" s="1"/>
      <c r="AC618" s="1"/>
      <c r="AD618" s="1" t="s">
        <v>1730</v>
      </c>
      <c r="AE618" s="1" t="s">
        <v>1731</v>
      </c>
      <c r="AF618" s="1" t="s">
        <v>83</v>
      </c>
      <c r="AG618" s="1" t="s">
        <v>1732</v>
      </c>
    </row>
    <row r="619" spans="1:33" ht="63.75" x14ac:dyDescent="0.25">
      <c r="A619" s="8" t="s">
        <v>4</v>
      </c>
      <c r="B619" s="1">
        <v>80111614</v>
      </c>
      <c r="C619" s="1" t="s">
        <v>1717</v>
      </c>
      <c r="D619" s="9" t="s">
        <v>96</v>
      </c>
      <c r="E619" s="1">
        <v>12</v>
      </c>
      <c r="F619" s="1" t="s">
        <v>266</v>
      </c>
      <c r="G619" s="1" t="s">
        <v>73</v>
      </c>
      <c r="H619" s="1">
        <v>94091029</v>
      </c>
      <c r="I619" s="1">
        <v>94091029</v>
      </c>
      <c r="J619" s="1" t="s">
        <v>74</v>
      </c>
      <c r="K619" s="1" t="s">
        <v>75</v>
      </c>
      <c r="L619" s="1" t="s">
        <v>1869</v>
      </c>
      <c r="M619" s="1" t="s">
        <v>1706</v>
      </c>
      <c r="N619" s="8" t="s">
        <v>1870</v>
      </c>
      <c r="O619" s="12" t="s">
        <v>1871</v>
      </c>
      <c r="P619" s="1" t="s">
        <v>1860</v>
      </c>
      <c r="Q619" s="1" t="s">
        <v>1861</v>
      </c>
      <c r="R619" s="1" t="s">
        <v>1872</v>
      </c>
      <c r="S619" s="1">
        <v>220148</v>
      </c>
      <c r="T619" s="1" t="s">
        <v>1861</v>
      </c>
      <c r="U619" s="1" t="s">
        <v>1830</v>
      </c>
      <c r="V619" s="1"/>
      <c r="W619" s="1"/>
      <c r="X619" s="42"/>
      <c r="Y619" s="1"/>
      <c r="Z619" s="1"/>
      <c r="AA619" s="43">
        <v>0</v>
      </c>
      <c r="AB619" s="1"/>
      <c r="AC619" s="1"/>
      <c r="AD619" s="1" t="s">
        <v>1712</v>
      </c>
      <c r="AE619" s="1" t="s">
        <v>1873</v>
      </c>
      <c r="AF619" s="1" t="s">
        <v>90</v>
      </c>
      <c r="AG619" s="1" t="s">
        <v>1714</v>
      </c>
    </row>
    <row r="620" spans="1:33" ht="63.75" x14ac:dyDescent="0.25">
      <c r="A620" s="8" t="s">
        <v>4</v>
      </c>
      <c r="B620" s="1">
        <v>80111614</v>
      </c>
      <c r="C620" s="1" t="s">
        <v>1717</v>
      </c>
      <c r="D620" s="9" t="s">
        <v>96</v>
      </c>
      <c r="E620" s="1">
        <v>12</v>
      </c>
      <c r="F620" s="1" t="s">
        <v>266</v>
      </c>
      <c r="G620" s="1" t="s">
        <v>73</v>
      </c>
      <c r="H620" s="1">
        <v>94091029</v>
      </c>
      <c r="I620" s="1">
        <v>94091029</v>
      </c>
      <c r="J620" s="1" t="s">
        <v>74</v>
      </c>
      <c r="K620" s="1" t="s">
        <v>75</v>
      </c>
      <c r="L620" s="1" t="s">
        <v>1869</v>
      </c>
      <c r="M620" s="1" t="s">
        <v>1706</v>
      </c>
      <c r="N620" s="8" t="s">
        <v>1870</v>
      </c>
      <c r="O620" s="12" t="s">
        <v>1871</v>
      </c>
      <c r="P620" s="1" t="s">
        <v>1860</v>
      </c>
      <c r="Q620" s="1" t="s">
        <v>1874</v>
      </c>
      <c r="R620" s="1" t="s">
        <v>1872</v>
      </c>
      <c r="S620" s="1">
        <v>220148</v>
      </c>
      <c r="T620" s="1" t="s">
        <v>1874</v>
      </c>
      <c r="U620" s="1" t="s">
        <v>1830</v>
      </c>
      <c r="V620" s="1"/>
      <c r="W620" s="1"/>
      <c r="X620" s="42"/>
      <c r="Y620" s="1"/>
      <c r="Z620" s="1"/>
      <c r="AA620" s="43">
        <v>0</v>
      </c>
      <c r="AB620" s="1"/>
      <c r="AC620" s="1"/>
      <c r="AD620" s="1" t="s">
        <v>1712</v>
      </c>
      <c r="AE620" s="1" t="s">
        <v>1873</v>
      </c>
      <c r="AF620" s="1" t="s">
        <v>90</v>
      </c>
      <c r="AG620" s="1" t="s">
        <v>1714</v>
      </c>
    </row>
    <row r="621" spans="1:33" ht="63.75" x14ac:dyDescent="0.25">
      <c r="A621" s="8" t="s">
        <v>4</v>
      </c>
      <c r="B621" s="1">
        <v>80141607</v>
      </c>
      <c r="C621" s="1" t="s">
        <v>1718</v>
      </c>
      <c r="D621" s="9" t="s">
        <v>151</v>
      </c>
      <c r="E621" s="1">
        <v>10.5</v>
      </c>
      <c r="F621" s="1" t="s">
        <v>124</v>
      </c>
      <c r="G621" s="1" t="s">
        <v>73</v>
      </c>
      <c r="H621" s="1">
        <v>40000000</v>
      </c>
      <c r="I621" s="1">
        <v>40000000</v>
      </c>
      <c r="J621" s="1" t="s">
        <v>74</v>
      </c>
      <c r="K621" s="1" t="s">
        <v>75</v>
      </c>
      <c r="L621" s="1" t="s">
        <v>1869</v>
      </c>
      <c r="M621" s="1" t="s">
        <v>1706</v>
      </c>
      <c r="N621" s="8" t="s">
        <v>1870</v>
      </c>
      <c r="O621" s="12" t="s">
        <v>1871</v>
      </c>
      <c r="P621" s="1" t="s">
        <v>1860</v>
      </c>
      <c r="Q621" s="1" t="s">
        <v>1861</v>
      </c>
      <c r="R621" s="1" t="s">
        <v>1872</v>
      </c>
      <c r="S621" s="1">
        <v>220148</v>
      </c>
      <c r="T621" s="1" t="s">
        <v>1861</v>
      </c>
      <c r="U621" s="1" t="s">
        <v>1875</v>
      </c>
      <c r="V621" s="1"/>
      <c r="W621" s="1"/>
      <c r="X621" s="42"/>
      <c r="Y621" s="1"/>
      <c r="Z621" s="1"/>
      <c r="AA621" s="43">
        <v>0</v>
      </c>
      <c r="AB621" s="1"/>
      <c r="AC621" s="1"/>
      <c r="AD621" s="1" t="s">
        <v>1722</v>
      </c>
      <c r="AE621" s="1" t="s">
        <v>1876</v>
      </c>
      <c r="AF621" s="1" t="s">
        <v>481</v>
      </c>
      <c r="AG621" s="1" t="s">
        <v>1745</v>
      </c>
    </row>
    <row r="622" spans="1:33" ht="63.75" x14ac:dyDescent="0.25">
      <c r="A622" s="8" t="s">
        <v>4</v>
      </c>
      <c r="B622" s="1">
        <v>80141607</v>
      </c>
      <c r="C622" s="1" t="s">
        <v>1718</v>
      </c>
      <c r="D622" s="9" t="s">
        <v>151</v>
      </c>
      <c r="E622" s="1">
        <v>10.5</v>
      </c>
      <c r="F622" s="1" t="s">
        <v>124</v>
      </c>
      <c r="G622" s="1" t="s">
        <v>73</v>
      </c>
      <c r="H622" s="1">
        <v>227000000</v>
      </c>
      <c r="I622" s="1">
        <v>227000000</v>
      </c>
      <c r="J622" s="1" t="s">
        <v>74</v>
      </c>
      <c r="K622" s="1" t="s">
        <v>75</v>
      </c>
      <c r="L622" s="1" t="s">
        <v>1869</v>
      </c>
      <c r="M622" s="1" t="s">
        <v>1706</v>
      </c>
      <c r="N622" s="8" t="s">
        <v>1870</v>
      </c>
      <c r="O622" s="12" t="s">
        <v>1871</v>
      </c>
      <c r="P622" s="1" t="s">
        <v>1860</v>
      </c>
      <c r="Q622" s="1" t="s">
        <v>1874</v>
      </c>
      <c r="R622" s="1" t="s">
        <v>1872</v>
      </c>
      <c r="S622" s="1" t="s">
        <v>1877</v>
      </c>
      <c r="T622" s="1" t="s">
        <v>1874</v>
      </c>
      <c r="U622" s="1" t="s">
        <v>1875</v>
      </c>
      <c r="V622" s="1"/>
      <c r="W622" s="1"/>
      <c r="X622" s="42"/>
      <c r="Y622" s="1"/>
      <c r="Z622" s="1"/>
      <c r="AA622" s="43">
        <v>0</v>
      </c>
      <c r="AB622" s="1"/>
      <c r="AC622" s="1"/>
      <c r="AD622" s="1" t="s">
        <v>1722</v>
      </c>
      <c r="AE622" s="1" t="s">
        <v>1876</v>
      </c>
      <c r="AF622" s="1" t="s">
        <v>481</v>
      </c>
      <c r="AG622" s="1" t="s">
        <v>1745</v>
      </c>
    </row>
    <row r="623" spans="1:33" ht="63.75" x14ac:dyDescent="0.25">
      <c r="A623" s="8" t="s">
        <v>4</v>
      </c>
      <c r="B623" s="1">
        <v>80141607</v>
      </c>
      <c r="C623" s="1" t="s">
        <v>1878</v>
      </c>
      <c r="D623" s="9" t="s">
        <v>102</v>
      </c>
      <c r="E623" s="1">
        <v>8</v>
      </c>
      <c r="F623" s="1" t="s">
        <v>161</v>
      </c>
      <c r="G623" s="1" t="s">
        <v>73</v>
      </c>
      <c r="H623" s="1">
        <v>50000000</v>
      </c>
      <c r="I623" s="1">
        <v>50000000</v>
      </c>
      <c r="J623" s="1" t="s">
        <v>74</v>
      </c>
      <c r="K623" s="1" t="s">
        <v>75</v>
      </c>
      <c r="L623" s="1" t="s">
        <v>1869</v>
      </c>
      <c r="M623" s="1" t="s">
        <v>1706</v>
      </c>
      <c r="N623" s="8" t="s">
        <v>1870</v>
      </c>
      <c r="O623" s="12" t="s">
        <v>1871</v>
      </c>
      <c r="P623" s="1" t="s">
        <v>1860</v>
      </c>
      <c r="Q623" s="1" t="s">
        <v>1874</v>
      </c>
      <c r="R623" s="1" t="s">
        <v>1872</v>
      </c>
      <c r="S623" s="1" t="s">
        <v>1877</v>
      </c>
      <c r="T623" s="1" t="s">
        <v>1874</v>
      </c>
      <c r="U623" s="1" t="s">
        <v>1875</v>
      </c>
      <c r="V623" s="1"/>
      <c r="W623" s="1"/>
      <c r="X623" s="42"/>
      <c r="Y623" s="1"/>
      <c r="Z623" s="1"/>
      <c r="AA623" s="43">
        <v>0</v>
      </c>
      <c r="AB623" s="1"/>
      <c r="AC623" s="1"/>
      <c r="AD623" s="1" t="s">
        <v>1722</v>
      </c>
      <c r="AE623" s="1" t="s">
        <v>1879</v>
      </c>
      <c r="AF623" s="1" t="s">
        <v>83</v>
      </c>
      <c r="AG623" s="1" t="s">
        <v>1775</v>
      </c>
    </row>
    <row r="624" spans="1:33" ht="38.25" x14ac:dyDescent="0.25">
      <c r="A624" s="8" t="s">
        <v>4</v>
      </c>
      <c r="B624" s="1">
        <v>80141607</v>
      </c>
      <c r="C624" s="1" t="s">
        <v>1880</v>
      </c>
      <c r="D624" s="9" t="s">
        <v>70</v>
      </c>
      <c r="E624" s="1">
        <v>8</v>
      </c>
      <c r="F624" s="1" t="s">
        <v>521</v>
      </c>
      <c r="G624" s="1" t="s">
        <v>73</v>
      </c>
      <c r="H624" s="1">
        <v>59817942</v>
      </c>
      <c r="I624" s="1">
        <v>59817942</v>
      </c>
      <c r="J624" s="1" t="s">
        <v>74</v>
      </c>
      <c r="K624" s="1" t="s">
        <v>75</v>
      </c>
      <c r="L624" s="1" t="s">
        <v>1869</v>
      </c>
      <c r="M624" s="1" t="s">
        <v>1706</v>
      </c>
      <c r="N624" s="8" t="s">
        <v>1870</v>
      </c>
      <c r="O624" s="12" t="s">
        <v>1871</v>
      </c>
      <c r="P624" s="1" t="s">
        <v>1860</v>
      </c>
      <c r="Q624" s="1" t="s">
        <v>1874</v>
      </c>
      <c r="R624" s="1" t="s">
        <v>1872</v>
      </c>
      <c r="S624" s="1" t="s">
        <v>1877</v>
      </c>
      <c r="T624" s="1" t="s">
        <v>1874</v>
      </c>
      <c r="U624" s="1" t="s">
        <v>1875</v>
      </c>
      <c r="V624" s="1"/>
      <c r="W624" s="1"/>
      <c r="X624" s="42"/>
      <c r="Y624" s="1"/>
      <c r="Z624" s="1"/>
      <c r="AA624" s="43">
        <v>0</v>
      </c>
      <c r="AB624" s="1"/>
      <c r="AC624" s="1"/>
      <c r="AD624" s="1"/>
      <c r="AE624" s="1" t="s">
        <v>1869</v>
      </c>
      <c r="AF624" s="1" t="s">
        <v>90</v>
      </c>
      <c r="AG624" s="1" t="s">
        <v>1881</v>
      </c>
    </row>
    <row r="625" spans="1:33" ht="38.25" x14ac:dyDescent="0.25">
      <c r="A625" s="8" t="s">
        <v>4</v>
      </c>
      <c r="B625" s="1">
        <v>80101604</v>
      </c>
      <c r="C625" s="1" t="s">
        <v>1882</v>
      </c>
      <c r="D625" s="9" t="s">
        <v>96</v>
      </c>
      <c r="E625" s="1">
        <v>10</v>
      </c>
      <c r="F625" s="1" t="s">
        <v>161</v>
      </c>
      <c r="G625" s="1" t="s">
        <v>73</v>
      </c>
      <c r="H625" s="1">
        <v>627536000</v>
      </c>
      <c r="I625" s="1">
        <v>627536000</v>
      </c>
      <c r="J625" s="1" t="s">
        <v>74</v>
      </c>
      <c r="K625" s="1" t="s">
        <v>75</v>
      </c>
      <c r="L625" s="1" t="s">
        <v>1869</v>
      </c>
      <c r="M625" s="1" t="s">
        <v>1706</v>
      </c>
      <c r="N625" s="8" t="s">
        <v>1870</v>
      </c>
      <c r="O625" s="12" t="s">
        <v>1871</v>
      </c>
      <c r="P625" s="1" t="s">
        <v>1860</v>
      </c>
      <c r="Q625" s="1" t="s">
        <v>1883</v>
      </c>
      <c r="R625" s="1" t="s">
        <v>1884</v>
      </c>
      <c r="S625" s="1" t="s">
        <v>1885</v>
      </c>
      <c r="T625" s="1" t="s">
        <v>1886</v>
      </c>
      <c r="U625" s="1" t="s">
        <v>1887</v>
      </c>
      <c r="V625" s="1"/>
      <c r="W625" s="1"/>
      <c r="X625" s="42"/>
      <c r="Y625" s="1"/>
      <c r="Z625" s="1"/>
      <c r="AA625" s="43">
        <v>0</v>
      </c>
      <c r="AB625" s="1"/>
      <c r="AC625" s="1"/>
      <c r="AD625" s="1"/>
      <c r="AE625" s="1" t="s">
        <v>1869</v>
      </c>
      <c r="AF625" s="1" t="s">
        <v>90</v>
      </c>
      <c r="AG625" s="1" t="s">
        <v>1881</v>
      </c>
    </row>
    <row r="626" spans="1:33" ht="63.75" x14ac:dyDescent="0.25">
      <c r="A626" s="8" t="s">
        <v>4</v>
      </c>
      <c r="B626" s="1">
        <v>80111504</v>
      </c>
      <c r="C626" s="1" t="s">
        <v>1888</v>
      </c>
      <c r="D626" s="9" t="s">
        <v>151</v>
      </c>
      <c r="E626" s="1">
        <v>5</v>
      </c>
      <c r="F626" s="1" t="s">
        <v>103</v>
      </c>
      <c r="G626" s="1" t="s">
        <v>73</v>
      </c>
      <c r="H626" s="1">
        <v>11232000</v>
      </c>
      <c r="I626" s="1">
        <v>11232000</v>
      </c>
      <c r="J626" s="1" t="s">
        <v>74</v>
      </c>
      <c r="K626" s="1" t="s">
        <v>75</v>
      </c>
      <c r="L626" s="1" t="s">
        <v>1869</v>
      </c>
      <c r="M626" s="1" t="s">
        <v>1706</v>
      </c>
      <c r="N626" s="8" t="s">
        <v>1870</v>
      </c>
      <c r="O626" s="12" t="s">
        <v>1871</v>
      </c>
      <c r="P626" s="1" t="s">
        <v>1860</v>
      </c>
      <c r="Q626" s="1" t="s">
        <v>1883</v>
      </c>
      <c r="R626" s="1" t="s">
        <v>1884</v>
      </c>
      <c r="S626" s="1" t="s">
        <v>1885</v>
      </c>
      <c r="T626" s="1" t="s">
        <v>1886</v>
      </c>
      <c r="U626" s="1" t="s">
        <v>1887</v>
      </c>
      <c r="V626" s="1"/>
      <c r="W626" s="1"/>
      <c r="X626" s="42"/>
      <c r="Y626" s="1"/>
      <c r="Z626" s="1"/>
      <c r="AA626" s="43">
        <v>0</v>
      </c>
      <c r="AB626" s="1"/>
      <c r="AC626" s="1"/>
      <c r="AD626" s="1" t="s">
        <v>1712</v>
      </c>
      <c r="AE626" s="1" t="s">
        <v>1873</v>
      </c>
      <c r="AF626" s="1" t="s">
        <v>90</v>
      </c>
      <c r="AG626" s="1" t="s">
        <v>1714</v>
      </c>
    </row>
    <row r="627" spans="1:33" ht="89.25" x14ac:dyDescent="0.25">
      <c r="A627" s="8" t="s">
        <v>4</v>
      </c>
      <c r="B627" s="1">
        <v>81112200</v>
      </c>
      <c r="C627" s="1" t="s">
        <v>1889</v>
      </c>
      <c r="D627" s="9" t="s">
        <v>102</v>
      </c>
      <c r="E627" s="1">
        <v>1</v>
      </c>
      <c r="F627" s="1" t="s">
        <v>521</v>
      </c>
      <c r="G627" s="1" t="s">
        <v>73</v>
      </c>
      <c r="H627" s="1">
        <v>70000000</v>
      </c>
      <c r="I627" s="1">
        <v>70000000</v>
      </c>
      <c r="J627" s="1" t="s">
        <v>74</v>
      </c>
      <c r="K627" s="1" t="s">
        <v>75</v>
      </c>
      <c r="L627" s="1" t="s">
        <v>1869</v>
      </c>
      <c r="M627" s="1" t="s">
        <v>1706</v>
      </c>
      <c r="N627" s="8" t="s">
        <v>1870</v>
      </c>
      <c r="O627" s="12" t="s">
        <v>1871</v>
      </c>
      <c r="P627" s="1" t="s">
        <v>1860</v>
      </c>
      <c r="Q627" s="1" t="s">
        <v>1883</v>
      </c>
      <c r="R627" s="1" t="s">
        <v>1884</v>
      </c>
      <c r="S627" s="1" t="s">
        <v>1885</v>
      </c>
      <c r="T627" s="1" t="s">
        <v>1886</v>
      </c>
      <c r="U627" s="1" t="s">
        <v>1887</v>
      </c>
      <c r="V627" s="1"/>
      <c r="W627" s="1"/>
      <c r="X627" s="42"/>
      <c r="Y627" s="1"/>
      <c r="Z627" s="1"/>
      <c r="AA627" s="43">
        <v>0</v>
      </c>
      <c r="AB627" s="1"/>
      <c r="AC627" s="1"/>
      <c r="AD627" s="1"/>
      <c r="AE627" s="1" t="s">
        <v>1890</v>
      </c>
      <c r="AF627" s="1" t="s">
        <v>90</v>
      </c>
      <c r="AG627" s="1" t="s">
        <v>1766</v>
      </c>
    </row>
    <row r="628" spans="1:33" ht="38.25" x14ac:dyDescent="0.25">
      <c r="A628" s="8" t="s">
        <v>4</v>
      </c>
      <c r="B628" s="1">
        <v>80111614</v>
      </c>
      <c r="C628" s="1" t="s">
        <v>1891</v>
      </c>
      <c r="D628" s="9" t="s">
        <v>70</v>
      </c>
      <c r="E628" s="1">
        <v>8</v>
      </c>
      <c r="F628" s="1" t="s">
        <v>521</v>
      </c>
      <c r="G628" s="1" t="s">
        <v>73</v>
      </c>
      <c r="H628" s="1">
        <v>111000000</v>
      </c>
      <c r="I628" s="1">
        <v>111000000</v>
      </c>
      <c r="J628" s="1" t="s">
        <v>74</v>
      </c>
      <c r="K628" s="1" t="s">
        <v>75</v>
      </c>
      <c r="L628" s="1" t="s">
        <v>1869</v>
      </c>
      <c r="M628" s="1" t="s">
        <v>1706</v>
      </c>
      <c r="N628" s="8" t="s">
        <v>1870</v>
      </c>
      <c r="O628" s="12" t="s">
        <v>1871</v>
      </c>
      <c r="P628" s="1" t="s">
        <v>1860</v>
      </c>
      <c r="Q628" s="1" t="s">
        <v>1883</v>
      </c>
      <c r="R628" s="1" t="s">
        <v>1884</v>
      </c>
      <c r="S628" s="1" t="s">
        <v>1885</v>
      </c>
      <c r="T628" s="1" t="s">
        <v>1886</v>
      </c>
      <c r="U628" s="1" t="s">
        <v>1887</v>
      </c>
      <c r="V628" s="1"/>
      <c r="W628" s="1"/>
      <c r="X628" s="42"/>
      <c r="Y628" s="1"/>
      <c r="Z628" s="1"/>
      <c r="AA628" s="43">
        <v>0</v>
      </c>
      <c r="AB628" s="1"/>
      <c r="AC628" s="1"/>
      <c r="AD628" s="1"/>
      <c r="AE628" s="1" t="s">
        <v>1869</v>
      </c>
      <c r="AF628" s="1" t="s">
        <v>90</v>
      </c>
      <c r="AG628" s="1" t="s">
        <v>1881</v>
      </c>
    </row>
    <row r="629" spans="1:33" ht="63.75" x14ac:dyDescent="0.25">
      <c r="A629" s="8" t="s">
        <v>4</v>
      </c>
      <c r="B629" s="1">
        <v>80141607</v>
      </c>
      <c r="C629" s="1" t="s">
        <v>1718</v>
      </c>
      <c r="D629" s="9" t="s">
        <v>151</v>
      </c>
      <c r="E629" s="1">
        <v>10.5</v>
      </c>
      <c r="F629" s="1" t="s">
        <v>124</v>
      </c>
      <c r="G629" s="1" t="s">
        <v>73</v>
      </c>
      <c r="H629" s="1">
        <v>9000000</v>
      </c>
      <c r="I629" s="1">
        <v>9000000</v>
      </c>
      <c r="J629" s="1" t="s">
        <v>74</v>
      </c>
      <c r="K629" s="1" t="s">
        <v>75</v>
      </c>
      <c r="L629" s="1" t="s">
        <v>1869</v>
      </c>
      <c r="M629" s="1" t="s">
        <v>1706</v>
      </c>
      <c r="N629" s="8" t="s">
        <v>1870</v>
      </c>
      <c r="O629" s="12" t="s">
        <v>1871</v>
      </c>
      <c r="P629" s="1" t="s">
        <v>1860</v>
      </c>
      <c r="Q629" s="1" t="s">
        <v>1883</v>
      </c>
      <c r="R629" s="1" t="s">
        <v>1884</v>
      </c>
      <c r="S629" s="1" t="s">
        <v>1885</v>
      </c>
      <c r="T629" s="1" t="s">
        <v>1886</v>
      </c>
      <c r="U629" s="1" t="s">
        <v>1887</v>
      </c>
      <c r="V629" s="1"/>
      <c r="W629" s="1"/>
      <c r="X629" s="42"/>
      <c r="Y629" s="1"/>
      <c r="Z629" s="1"/>
      <c r="AA629" s="43">
        <v>0</v>
      </c>
      <c r="AB629" s="1"/>
      <c r="AC629" s="1"/>
      <c r="AD629" s="1" t="s">
        <v>1722</v>
      </c>
      <c r="AE629" s="1" t="s">
        <v>1876</v>
      </c>
      <c r="AF629" s="1" t="s">
        <v>481</v>
      </c>
      <c r="AG629" s="1" t="s">
        <v>1745</v>
      </c>
    </row>
    <row r="630" spans="1:33" ht="38.25" x14ac:dyDescent="0.25">
      <c r="A630" s="8" t="s">
        <v>4</v>
      </c>
      <c r="B630" s="1"/>
      <c r="C630" s="1" t="s">
        <v>1892</v>
      </c>
      <c r="D630" s="9" t="s">
        <v>70</v>
      </c>
      <c r="E630" s="1">
        <v>8</v>
      </c>
      <c r="F630" s="1" t="s">
        <v>521</v>
      </c>
      <c r="G630" s="1" t="s">
        <v>73</v>
      </c>
      <c r="H630" s="1">
        <v>150000000</v>
      </c>
      <c r="I630" s="1">
        <v>150000000</v>
      </c>
      <c r="J630" s="1" t="s">
        <v>74</v>
      </c>
      <c r="K630" s="1" t="s">
        <v>75</v>
      </c>
      <c r="L630" s="1" t="s">
        <v>1869</v>
      </c>
      <c r="M630" s="1" t="s">
        <v>1706</v>
      </c>
      <c r="N630" s="8" t="s">
        <v>1870</v>
      </c>
      <c r="O630" s="12" t="s">
        <v>1871</v>
      </c>
      <c r="P630" s="1" t="s">
        <v>1860</v>
      </c>
      <c r="Q630" s="1" t="s">
        <v>1883</v>
      </c>
      <c r="R630" s="1" t="s">
        <v>1884</v>
      </c>
      <c r="S630" s="1" t="s">
        <v>1885</v>
      </c>
      <c r="T630" s="1" t="s">
        <v>1886</v>
      </c>
      <c r="U630" s="1" t="s">
        <v>1887</v>
      </c>
      <c r="V630" s="1"/>
      <c r="W630" s="1"/>
      <c r="X630" s="42"/>
      <c r="Y630" s="1"/>
      <c r="Z630" s="1"/>
      <c r="AA630" s="43">
        <v>0</v>
      </c>
      <c r="AB630" s="1"/>
      <c r="AC630" s="1"/>
      <c r="AD630" s="1"/>
      <c r="AE630" s="1" t="s">
        <v>1869</v>
      </c>
      <c r="AF630" s="1" t="s">
        <v>90</v>
      </c>
      <c r="AG630" s="1" t="s">
        <v>1881</v>
      </c>
    </row>
    <row r="631" spans="1:33" ht="102" x14ac:dyDescent="0.25">
      <c r="A631" s="8" t="s">
        <v>4</v>
      </c>
      <c r="B631" s="1">
        <v>78111502</v>
      </c>
      <c r="C631" s="1" t="s">
        <v>1729</v>
      </c>
      <c r="D631" s="9" t="s">
        <v>102</v>
      </c>
      <c r="E631" s="1">
        <v>9</v>
      </c>
      <c r="F631" s="1" t="s">
        <v>103</v>
      </c>
      <c r="G631" s="1" t="s">
        <v>73</v>
      </c>
      <c r="H631" s="1">
        <v>10000000</v>
      </c>
      <c r="I631" s="1">
        <v>10000000</v>
      </c>
      <c r="J631" s="1" t="s">
        <v>74</v>
      </c>
      <c r="K631" s="1" t="s">
        <v>75</v>
      </c>
      <c r="L631" s="1" t="s">
        <v>1869</v>
      </c>
      <c r="M631" s="1" t="s">
        <v>1706</v>
      </c>
      <c r="N631" s="8" t="s">
        <v>1870</v>
      </c>
      <c r="O631" s="12" t="s">
        <v>1871</v>
      </c>
      <c r="P631" s="1" t="s">
        <v>1860</v>
      </c>
      <c r="Q631" s="1" t="s">
        <v>1883</v>
      </c>
      <c r="R631" s="1" t="s">
        <v>1884</v>
      </c>
      <c r="S631" s="1" t="s">
        <v>1885</v>
      </c>
      <c r="T631" s="1" t="s">
        <v>1886</v>
      </c>
      <c r="U631" s="1" t="s">
        <v>1887</v>
      </c>
      <c r="V631" s="1"/>
      <c r="W631" s="1"/>
      <c r="X631" s="42"/>
      <c r="Y631" s="1"/>
      <c r="Z631" s="1"/>
      <c r="AA631" s="43">
        <v>0</v>
      </c>
      <c r="AB631" s="1"/>
      <c r="AC631" s="1"/>
      <c r="AD631" s="1" t="s">
        <v>1730</v>
      </c>
      <c r="AE631" s="1" t="s">
        <v>1731</v>
      </c>
      <c r="AF631" s="1" t="s">
        <v>83</v>
      </c>
      <c r="AG631" s="1" t="s">
        <v>1732</v>
      </c>
    </row>
    <row r="632" spans="1:33" ht="63.75" x14ac:dyDescent="0.25">
      <c r="A632" s="8" t="s">
        <v>4</v>
      </c>
      <c r="B632" s="1">
        <v>80111504</v>
      </c>
      <c r="C632" s="1" t="s">
        <v>1893</v>
      </c>
      <c r="D632" s="9" t="s">
        <v>122</v>
      </c>
      <c r="E632" s="1">
        <v>5</v>
      </c>
      <c r="F632" s="1" t="s">
        <v>103</v>
      </c>
      <c r="G632" s="1" t="s">
        <v>73</v>
      </c>
      <c r="H632" s="1">
        <v>11232000</v>
      </c>
      <c r="I632" s="1">
        <v>11232000</v>
      </c>
      <c r="J632" s="1" t="s">
        <v>74</v>
      </c>
      <c r="K632" s="1" t="s">
        <v>75</v>
      </c>
      <c r="L632" s="1" t="s">
        <v>1869</v>
      </c>
      <c r="M632" s="1" t="s">
        <v>1706</v>
      </c>
      <c r="N632" s="8" t="s">
        <v>1870</v>
      </c>
      <c r="O632" s="12" t="s">
        <v>1871</v>
      </c>
      <c r="P632" s="1" t="s">
        <v>1860</v>
      </c>
      <c r="Q632" s="1" t="s">
        <v>1883</v>
      </c>
      <c r="R632" s="1" t="s">
        <v>1884</v>
      </c>
      <c r="S632" s="1" t="s">
        <v>1885</v>
      </c>
      <c r="T632" s="1" t="s">
        <v>1886</v>
      </c>
      <c r="U632" s="1" t="s">
        <v>1887</v>
      </c>
      <c r="V632" s="1"/>
      <c r="W632" s="1"/>
      <c r="X632" s="42"/>
      <c r="Y632" s="1"/>
      <c r="Z632" s="1"/>
      <c r="AA632" s="43">
        <v>0</v>
      </c>
      <c r="AB632" s="1"/>
      <c r="AC632" s="1"/>
      <c r="AD632" s="1" t="s">
        <v>1712</v>
      </c>
      <c r="AE632" s="1" t="s">
        <v>1873</v>
      </c>
      <c r="AF632" s="1" t="s">
        <v>90</v>
      </c>
      <c r="AG632" s="1" t="s">
        <v>1714</v>
      </c>
    </row>
    <row r="633" spans="1:33" ht="51" x14ac:dyDescent="0.25">
      <c r="A633" s="8" t="s">
        <v>4</v>
      </c>
      <c r="B633" s="1">
        <v>80111614</v>
      </c>
      <c r="C633" s="1" t="s">
        <v>1894</v>
      </c>
      <c r="D633" s="9" t="s">
        <v>70</v>
      </c>
      <c r="E633" s="1">
        <v>8</v>
      </c>
      <c r="F633" s="1" t="s">
        <v>266</v>
      </c>
      <c r="G633" s="1" t="s">
        <v>73</v>
      </c>
      <c r="H633" s="1">
        <v>312375234</v>
      </c>
      <c r="I633" s="1">
        <v>312375234</v>
      </c>
      <c r="J633" s="1" t="s">
        <v>74</v>
      </c>
      <c r="K633" s="1" t="s">
        <v>75</v>
      </c>
      <c r="L633" s="1" t="s">
        <v>1869</v>
      </c>
      <c r="M633" s="1" t="s">
        <v>1706</v>
      </c>
      <c r="N633" s="8" t="s">
        <v>1870</v>
      </c>
      <c r="O633" s="12" t="s">
        <v>1871</v>
      </c>
      <c r="P633" s="1" t="s">
        <v>1860</v>
      </c>
      <c r="Q633" s="1" t="s">
        <v>1895</v>
      </c>
      <c r="R633" s="1" t="s">
        <v>1896</v>
      </c>
      <c r="S633" s="1" t="s">
        <v>1897</v>
      </c>
      <c r="T633" s="1" t="s">
        <v>1895</v>
      </c>
      <c r="U633" s="1" t="s">
        <v>1898</v>
      </c>
      <c r="V633" s="1"/>
      <c r="W633" s="1"/>
      <c r="X633" s="42"/>
      <c r="Y633" s="1"/>
      <c r="Z633" s="1"/>
      <c r="AA633" s="43">
        <v>0</v>
      </c>
      <c r="AB633" s="1"/>
      <c r="AC633" s="1"/>
      <c r="AD633" s="1"/>
      <c r="AE633" s="1" t="s">
        <v>1869</v>
      </c>
      <c r="AF633" s="1" t="s">
        <v>90</v>
      </c>
      <c r="AG633" s="1" t="s">
        <v>1881</v>
      </c>
    </row>
    <row r="634" spans="1:33" ht="51" x14ac:dyDescent="0.25">
      <c r="A634" s="8" t="s">
        <v>25</v>
      </c>
      <c r="B634" s="1" t="s">
        <v>1899</v>
      </c>
      <c r="C634" s="1" t="s">
        <v>1900</v>
      </c>
      <c r="D634" s="9" t="s">
        <v>151</v>
      </c>
      <c r="E634" s="1" t="s">
        <v>412</v>
      </c>
      <c r="F634" s="1" t="s">
        <v>140</v>
      </c>
      <c r="G634" s="1" t="s">
        <v>73</v>
      </c>
      <c r="H634" s="1">
        <v>70000000</v>
      </c>
      <c r="I634" s="1">
        <v>70000000</v>
      </c>
      <c r="J634" s="1" t="s">
        <v>74</v>
      </c>
      <c r="K634" s="1" t="s">
        <v>75</v>
      </c>
      <c r="L634" s="1" t="s">
        <v>1901</v>
      </c>
      <c r="M634" s="1" t="s">
        <v>1902</v>
      </c>
      <c r="N634" s="8" t="s">
        <v>1903</v>
      </c>
      <c r="O634" s="12" t="s">
        <v>1904</v>
      </c>
      <c r="P634" s="1" t="s">
        <v>1905</v>
      </c>
      <c r="Q634" s="1" t="s">
        <v>1906</v>
      </c>
      <c r="R634" s="1" t="s">
        <v>1907</v>
      </c>
      <c r="S634" s="1">
        <v>13000</v>
      </c>
      <c r="T634" s="1" t="s">
        <v>1906</v>
      </c>
      <c r="U634" s="1"/>
      <c r="V634" s="1"/>
      <c r="W634" s="1"/>
      <c r="X634" s="42"/>
      <c r="Y634" s="1"/>
      <c r="Z634" s="1"/>
      <c r="AA634" s="43">
        <v>0</v>
      </c>
      <c r="AB634" s="1"/>
      <c r="AC634" s="1"/>
      <c r="AD634" s="1"/>
      <c r="AE634" s="1" t="s">
        <v>1901</v>
      </c>
      <c r="AF634" s="1" t="s">
        <v>90</v>
      </c>
      <c r="AG634" s="1" t="s">
        <v>1908</v>
      </c>
    </row>
    <row r="635" spans="1:33" ht="63.75" x14ac:dyDescent="0.25">
      <c r="A635" s="8" t="s">
        <v>25</v>
      </c>
      <c r="B635" s="1">
        <v>80111623</v>
      </c>
      <c r="C635" s="1" t="s">
        <v>1909</v>
      </c>
      <c r="D635" s="9" t="s">
        <v>151</v>
      </c>
      <c r="E635" s="1" t="s">
        <v>1910</v>
      </c>
      <c r="F635" s="1" t="s">
        <v>521</v>
      </c>
      <c r="G635" s="1" t="s">
        <v>73</v>
      </c>
      <c r="H635" s="1">
        <v>40000000</v>
      </c>
      <c r="I635" s="1">
        <v>40000000</v>
      </c>
      <c r="J635" s="1" t="s">
        <v>74</v>
      </c>
      <c r="K635" s="1" t="s">
        <v>75</v>
      </c>
      <c r="L635" s="1" t="s">
        <v>1901</v>
      </c>
      <c r="M635" s="1" t="s">
        <v>1902</v>
      </c>
      <c r="N635" s="8" t="s">
        <v>1903</v>
      </c>
      <c r="O635" s="88" t="s">
        <v>1904</v>
      </c>
      <c r="P635" s="1" t="s">
        <v>1905</v>
      </c>
      <c r="Q635" s="1" t="s">
        <v>1911</v>
      </c>
      <c r="R635" s="1" t="s">
        <v>1907</v>
      </c>
      <c r="S635" s="1">
        <v>13000</v>
      </c>
      <c r="T635" s="1" t="s">
        <v>1911</v>
      </c>
      <c r="U635" s="1"/>
      <c r="V635" s="1"/>
      <c r="W635" s="1"/>
      <c r="X635" s="42"/>
      <c r="Y635" s="1"/>
      <c r="Z635" s="1"/>
      <c r="AA635" s="43">
        <v>0</v>
      </c>
      <c r="AB635" s="1"/>
      <c r="AC635" s="1"/>
      <c r="AD635" s="1"/>
      <c r="AE635" s="1" t="s">
        <v>1901</v>
      </c>
      <c r="AF635" s="1" t="s">
        <v>90</v>
      </c>
      <c r="AG635" s="1" t="s">
        <v>1908</v>
      </c>
    </row>
    <row r="636" spans="1:33" ht="63.75" x14ac:dyDescent="0.25">
      <c r="A636" s="8" t="s">
        <v>25</v>
      </c>
      <c r="B636" s="1">
        <v>80111623</v>
      </c>
      <c r="C636" s="1" t="s">
        <v>1912</v>
      </c>
      <c r="D636" s="9" t="s">
        <v>151</v>
      </c>
      <c r="E636" s="1" t="s">
        <v>412</v>
      </c>
      <c r="F636" s="1" t="s">
        <v>140</v>
      </c>
      <c r="G636" s="1" t="s">
        <v>73</v>
      </c>
      <c r="H636" s="1">
        <v>41185678</v>
      </c>
      <c r="I636" s="1">
        <v>41185678</v>
      </c>
      <c r="J636" s="1" t="s">
        <v>74</v>
      </c>
      <c r="K636" s="1" t="s">
        <v>75</v>
      </c>
      <c r="L636" s="1" t="s">
        <v>1901</v>
      </c>
      <c r="M636" s="1" t="s">
        <v>1902</v>
      </c>
      <c r="N636" s="8" t="s">
        <v>1903</v>
      </c>
      <c r="O636" s="88" t="s">
        <v>1904</v>
      </c>
      <c r="P636" s="1" t="s">
        <v>1905</v>
      </c>
      <c r="Q636" s="1" t="s">
        <v>1911</v>
      </c>
      <c r="R636" s="1" t="s">
        <v>1907</v>
      </c>
      <c r="S636" s="1">
        <v>13000</v>
      </c>
      <c r="T636" s="1" t="s">
        <v>1911</v>
      </c>
      <c r="U636" s="1"/>
      <c r="V636" s="1"/>
      <c r="W636" s="1"/>
      <c r="X636" s="42"/>
      <c r="Y636" s="1"/>
      <c r="Z636" s="1"/>
      <c r="AA636" s="43">
        <v>0</v>
      </c>
      <c r="AB636" s="1"/>
      <c r="AC636" s="1"/>
      <c r="AD636" s="1"/>
      <c r="AE636" s="1" t="s">
        <v>1901</v>
      </c>
      <c r="AF636" s="1" t="s">
        <v>90</v>
      </c>
      <c r="AG636" s="1" t="s">
        <v>1908</v>
      </c>
    </row>
    <row r="637" spans="1:33" ht="51" x14ac:dyDescent="0.25">
      <c r="A637" s="8" t="s">
        <v>25</v>
      </c>
      <c r="B637" s="1">
        <v>80111623</v>
      </c>
      <c r="C637" s="1" t="s">
        <v>1913</v>
      </c>
      <c r="D637" s="9" t="s">
        <v>122</v>
      </c>
      <c r="E637" s="1" t="s">
        <v>1914</v>
      </c>
      <c r="F637" s="1" t="s">
        <v>140</v>
      </c>
      <c r="G637" s="1" t="s">
        <v>73</v>
      </c>
      <c r="H637" s="1">
        <v>50000000</v>
      </c>
      <c r="I637" s="1">
        <v>50000000</v>
      </c>
      <c r="J637" s="1" t="s">
        <v>74</v>
      </c>
      <c r="K637" s="1" t="s">
        <v>75</v>
      </c>
      <c r="L637" s="1" t="s">
        <v>1915</v>
      </c>
      <c r="M637" s="1" t="s">
        <v>1902</v>
      </c>
      <c r="N637" s="8" t="s">
        <v>1903</v>
      </c>
      <c r="O637" s="12" t="s">
        <v>1916</v>
      </c>
      <c r="P637" s="1" t="s">
        <v>1905</v>
      </c>
      <c r="Q637" s="1" t="s">
        <v>1917</v>
      </c>
      <c r="R637" s="1" t="s">
        <v>1907</v>
      </c>
      <c r="S637" s="1">
        <v>13000</v>
      </c>
      <c r="T637" s="1" t="s">
        <v>1917</v>
      </c>
      <c r="U637" s="1"/>
      <c r="V637" s="1"/>
      <c r="W637" s="1"/>
      <c r="X637" s="42"/>
      <c r="Y637" s="1"/>
      <c r="Z637" s="1"/>
      <c r="AA637" s="43">
        <v>0</v>
      </c>
      <c r="AB637" s="1"/>
      <c r="AC637" s="1"/>
      <c r="AD637" s="1"/>
      <c r="AE637" s="1" t="s">
        <v>1915</v>
      </c>
      <c r="AF637" s="1" t="s">
        <v>90</v>
      </c>
      <c r="AG637" s="1" t="s">
        <v>1908</v>
      </c>
    </row>
    <row r="638" spans="1:33" ht="51" x14ac:dyDescent="0.25">
      <c r="A638" s="8" t="s">
        <v>25</v>
      </c>
      <c r="B638" s="1" t="s">
        <v>1918</v>
      </c>
      <c r="C638" s="1" t="s">
        <v>1919</v>
      </c>
      <c r="D638" s="9" t="s">
        <v>151</v>
      </c>
      <c r="E638" s="1" t="s">
        <v>412</v>
      </c>
      <c r="F638" s="1" t="s">
        <v>103</v>
      </c>
      <c r="G638" s="1" t="s">
        <v>73</v>
      </c>
      <c r="H638" s="1">
        <v>350000000</v>
      </c>
      <c r="I638" s="1">
        <v>350000000</v>
      </c>
      <c r="J638" s="1" t="s">
        <v>74</v>
      </c>
      <c r="K638" s="1" t="s">
        <v>75</v>
      </c>
      <c r="L638" s="1" t="s">
        <v>1901</v>
      </c>
      <c r="M638" s="1" t="s">
        <v>1902</v>
      </c>
      <c r="N638" s="8" t="s">
        <v>1903</v>
      </c>
      <c r="O638" s="12" t="s">
        <v>1904</v>
      </c>
      <c r="P638" s="1" t="s">
        <v>1905</v>
      </c>
      <c r="Q638" s="1" t="s">
        <v>1920</v>
      </c>
      <c r="R638" s="1" t="s">
        <v>1907</v>
      </c>
      <c r="S638" s="1">
        <v>13000</v>
      </c>
      <c r="T638" s="1" t="s">
        <v>1920</v>
      </c>
      <c r="U638" s="1"/>
      <c r="V638" s="1"/>
      <c r="W638" s="1"/>
      <c r="X638" s="42"/>
      <c r="Y638" s="1"/>
      <c r="Z638" s="1"/>
      <c r="AA638" s="43">
        <v>0</v>
      </c>
      <c r="AB638" s="1"/>
      <c r="AC638" s="1"/>
      <c r="AD638" s="1"/>
      <c r="AE638" s="1" t="s">
        <v>1901</v>
      </c>
      <c r="AF638" s="1" t="s">
        <v>90</v>
      </c>
      <c r="AG638" s="1" t="s">
        <v>1908</v>
      </c>
    </row>
    <row r="639" spans="1:33" ht="51" x14ac:dyDescent="0.25">
      <c r="A639" s="8" t="s">
        <v>25</v>
      </c>
      <c r="B639" s="1">
        <v>80111620</v>
      </c>
      <c r="C639" s="1" t="s">
        <v>1921</v>
      </c>
      <c r="D639" s="9" t="s">
        <v>151</v>
      </c>
      <c r="E639" s="1" t="s">
        <v>1073</v>
      </c>
      <c r="F639" s="1" t="s">
        <v>87</v>
      </c>
      <c r="G639" s="1" t="s">
        <v>73</v>
      </c>
      <c r="H639" s="1">
        <v>50000000</v>
      </c>
      <c r="I639" s="1">
        <v>50000000</v>
      </c>
      <c r="J639" s="1" t="s">
        <v>74</v>
      </c>
      <c r="K639" s="1" t="s">
        <v>75</v>
      </c>
      <c r="L639" s="1" t="s">
        <v>1922</v>
      </c>
      <c r="M639" s="1" t="s">
        <v>1902</v>
      </c>
      <c r="N639" s="8" t="s">
        <v>1923</v>
      </c>
      <c r="O639" s="88" t="s">
        <v>1924</v>
      </c>
      <c r="P639" s="1" t="s">
        <v>1925</v>
      </c>
      <c r="Q639" s="1" t="s">
        <v>1926</v>
      </c>
      <c r="R639" s="1" t="s">
        <v>1927</v>
      </c>
      <c r="S639" s="1" t="s">
        <v>1928</v>
      </c>
      <c r="T639" s="1" t="s">
        <v>1926</v>
      </c>
      <c r="U639" s="1" t="s">
        <v>1929</v>
      </c>
      <c r="V639" s="1"/>
      <c r="W639" s="1"/>
      <c r="X639" s="42"/>
      <c r="Y639" s="1"/>
      <c r="Z639" s="1"/>
      <c r="AA639" s="43">
        <v>0</v>
      </c>
      <c r="AB639" s="1"/>
      <c r="AC639" s="1"/>
      <c r="AD639" s="1"/>
      <c r="AE639" s="1" t="s">
        <v>1922</v>
      </c>
      <c r="AF639" s="1" t="s">
        <v>90</v>
      </c>
      <c r="AG639" s="1" t="s">
        <v>1908</v>
      </c>
    </row>
    <row r="640" spans="1:33" ht="51" x14ac:dyDescent="0.25">
      <c r="A640" s="8" t="s">
        <v>25</v>
      </c>
      <c r="B640" s="1">
        <v>80111620</v>
      </c>
      <c r="C640" s="1" t="s">
        <v>1930</v>
      </c>
      <c r="D640" s="9" t="s">
        <v>151</v>
      </c>
      <c r="E640" s="1" t="s">
        <v>1931</v>
      </c>
      <c r="F640" s="1" t="s">
        <v>140</v>
      </c>
      <c r="G640" s="1" t="s">
        <v>73</v>
      </c>
      <c r="H640" s="1">
        <v>30000000</v>
      </c>
      <c r="I640" s="1">
        <v>30000000</v>
      </c>
      <c r="J640" s="1" t="s">
        <v>74</v>
      </c>
      <c r="K640" s="1" t="s">
        <v>75</v>
      </c>
      <c r="L640" s="1" t="s">
        <v>1922</v>
      </c>
      <c r="M640" s="1" t="s">
        <v>1902</v>
      </c>
      <c r="N640" s="8" t="s">
        <v>1923</v>
      </c>
      <c r="O640" s="88" t="s">
        <v>1924</v>
      </c>
      <c r="P640" s="1" t="s">
        <v>1932</v>
      </c>
      <c r="Q640" s="1" t="s">
        <v>1933</v>
      </c>
      <c r="R640" s="1" t="s">
        <v>1927</v>
      </c>
      <c r="S640" s="1" t="s">
        <v>1928</v>
      </c>
      <c r="T640" s="1" t="s">
        <v>1933</v>
      </c>
      <c r="U640" s="1" t="s">
        <v>1934</v>
      </c>
      <c r="V640" s="1"/>
      <c r="W640" s="1"/>
      <c r="X640" s="42"/>
      <c r="Y640" s="1"/>
      <c r="Z640" s="1"/>
      <c r="AA640" s="43">
        <v>0</v>
      </c>
      <c r="AB640" s="1"/>
      <c r="AC640" s="1"/>
      <c r="AD640" s="1"/>
      <c r="AE640" s="1" t="s">
        <v>1922</v>
      </c>
      <c r="AF640" s="1" t="s">
        <v>90</v>
      </c>
      <c r="AG640" s="1" t="s">
        <v>1908</v>
      </c>
    </row>
    <row r="641" spans="1:33" ht="267.75" x14ac:dyDescent="0.25">
      <c r="A641" s="8" t="s">
        <v>25</v>
      </c>
      <c r="B641" s="1">
        <v>80111620</v>
      </c>
      <c r="C641" s="1" t="s">
        <v>1935</v>
      </c>
      <c r="D641" s="9" t="s">
        <v>151</v>
      </c>
      <c r="E641" s="1" t="s">
        <v>1073</v>
      </c>
      <c r="F641" s="1" t="s">
        <v>103</v>
      </c>
      <c r="G641" s="1" t="s">
        <v>73</v>
      </c>
      <c r="H641" s="1">
        <v>1944000000</v>
      </c>
      <c r="I641" s="1">
        <v>1944000000</v>
      </c>
      <c r="J641" s="1" t="s">
        <v>74</v>
      </c>
      <c r="K641" s="1" t="s">
        <v>75</v>
      </c>
      <c r="L641" s="1" t="s">
        <v>1936</v>
      </c>
      <c r="M641" s="1" t="s">
        <v>1937</v>
      </c>
      <c r="N641" s="8" t="s">
        <v>1923</v>
      </c>
      <c r="O641" s="88" t="s">
        <v>1938</v>
      </c>
      <c r="P641" s="1" t="s">
        <v>1939</v>
      </c>
      <c r="Q641" s="1" t="s">
        <v>1940</v>
      </c>
      <c r="R641" s="1" t="s">
        <v>1941</v>
      </c>
      <c r="S641" s="1" t="s">
        <v>1942</v>
      </c>
      <c r="T641" s="1" t="s">
        <v>1940</v>
      </c>
      <c r="U641" s="1" t="s">
        <v>1943</v>
      </c>
      <c r="V641" s="1"/>
      <c r="W641" s="1"/>
      <c r="X641" s="42"/>
      <c r="Y641" s="1"/>
      <c r="Z641" s="1"/>
      <c r="AA641" s="43">
        <v>0</v>
      </c>
      <c r="AB641" s="1"/>
      <c r="AC641" s="1"/>
      <c r="AD641" s="1"/>
      <c r="AE641" s="1" t="s">
        <v>1936</v>
      </c>
      <c r="AF641" s="1" t="s">
        <v>90</v>
      </c>
      <c r="AG641" s="1" t="s">
        <v>1908</v>
      </c>
    </row>
    <row r="642" spans="1:33" ht="127.5" x14ac:dyDescent="0.25">
      <c r="A642" s="8" t="s">
        <v>25</v>
      </c>
      <c r="B642" s="1">
        <v>80111620</v>
      </c>
      <c r="C642" s="1" t="s">
        <v>1944</v>
      </c>
      <c r="D642" s="9" t="s">
        <v>102</v>
      </c>
      <c r="E642" s="1" t="s">
        <v>1945</v>
      </c>
      <c r="F642" s="1" t="s">
        <v>161</v>
      </c>
      <c r="G642" s="1" t="s">
        <v>73</v>
      </c>
      <c r="H642" s="1">
        <v>80000000</v>
      </c>
      <c r="I642" s="1">
        <v>80000000</v>
      </c>
      <c r="J642" s="1" t="s">
        <v>74</v>
      </c>
      <c r="K642" s="1" t="s">
        <v>75</v>
      </c>
      <c r="L642" s="1" t="s">
        <v>1936</v>
      </c>
      <c r="M642" s="1" t="s">
        <v>1937</v>
      </c>
      <c r="N642" s="8" t="s">
        <v>1923</v>
      </c>
      <c r="O642" s="88" t="s">
        <v>1946</v>
      </c>
      <c r="P642" s="1" t="s">
        <v>1939</v>
      </c>
      <c r="Q642" s="1" t="s">
        <v>1947</v>
      </c>
      <c r="R642" s="1" t="s">
        <v>1948</v>
      </c>
      <c r="S642" s="1" t="s">
        <v>1949</v>
      </c>
      <c r="T642" s="1" t="s">
        <v>1950</v>
      </c>
      <c r="U642" s="1" t="s">
        <v>1951</v>
      </c>
      <c r="V642" s="1"/>
      <c r="W642" s="1"/>
      <c r="X642" s="42"/>
      <c r="Y642" s="1"/>
      <c r="Z642" s="1"/>
      <c r="AA642" s="43">
        <v>0</v>
      </c>
      <c r="AB642" s="1"/>
      <c r="AC642" s="1"/>
      <c r="AD642" s="1"/>
      <c r="AE642" s="1" t="s">
        <v>1936</v>
      </c>
      <c r="AF642" s="1" t="s">
        <v>90</v>
      </c>
      <c r="AG642" s="1" t="s">
        <v>1908</v>
      </c>
    </row>
    <row r="643" spans="1:33" ht="102" x14ac:dyDescent="0.25">
      <c r="A643" s="8" t="s">
        <v>25</v>
      </c>
      <c r="B643" s="1">
        <v>80111620</v>
      </c>
      <c r="C643" s="1" t="s">
        <v>1952</v>
      </c>
      <c r="D643" s="9" t="s">
        <v>102</v>
      </c>
      <c r="E643" s="1" t="s">
        <v>1945</v>
      </c>
      <c r="F643" s="1" t="s">
        <v>161</v>
      </c>
      <c r="G643" s="1" t="s">
        <v>73</v>
      </c>
      <c r="H643" s="1">
        <v>200000000</v>
      </c>
      <c r="I643" s="1">
        <v>200000000</v>
      </c>
      <c r="J643" s="1" t="s">
        <v>74</v>
      </c>
      <c r="K643" s="1" t="s">
        <v>75</v>
      </c>
      <c r="L643" s="1" t="s">
        <v>1936</v>
      </c>
      <c r="M643" s="1" t="s">
        <v>1937</v>
      </c>
      <c r="N643" s="8" t="s">
        <v>1923</v>
      </c>
      <c r="O643" s="88" t="s">
        <v>1946</v>
      </c>
      <c r="P643" s="1" t="s">
        <v>1939</v>
      </c>
      <c r="Q643" s="1" t="s">
        <v>1940</v>
      </c>
      <c r="R643" s="1" t="s">
        <v>1953</v>
      </c>
      <c r="S643" s="1" t="s">
        <v>1954</v>
      </c>
      <c r="T643" s="1" t="s">
        <v>1940</v>
      </c>
      <c r="U643" s="1" t="s">
        <v>1955</v>
      </c>
      <c r="V643" s="1"/>
      <c r="W643" s="1"/>
      <c r="X643" s="42"/>
      <c r="Y643" s="1"/>
      <c r="Z643" s="1"/>
      <c r="AA643" s="43">
        <v>0</v>
      </c>
      <c r="AB643" s="1"/>
      <c r="AC643" s="1"/>
      <c r="AD643" s="1"/>
      <c r="AE643" s="1" t="s">
        <v>1936</v>
      </c>
      <c r="AF643" s="1" t="s">
        <v>90</v>
      </c>
      <c r="AG643" s="1" t="s">
        <v>1908</v>
      </c>
    </row>
    <row r="644" spans="1:33" ht="114.75" x14ac:dyDescent="0.25">
      <c r="A644" s="8" t="s">
        <v>25</v>
      </c>
      <c r="B644" s="1">
        <v>80111620</v>
      </c>
      <c r="C644" s="1" t="s">
        <v>1956</v>
      </c>
      <c r="D644" s="9" t="s">
        <v>102</v>
      </c>
      <c r="E644" s="1" t="s">
        <v>1945</v>
      </c>
      <c r="F644" s="1" t="s">
        <v>203</v>
      </c>
      <c r="G644" s="1" t="s">
        <v>73</v>
      </c>
      <c r="H644" s="1">
        <v>50000000</v>
      </c>
      <c r="I644" s="1">
        <v>50000000</v>
      </c>
      <c r="J644" s="1" t="s">
        <v>74</v>
      </c>
      <c r="K644" s="1" t="s">
        <v>75</v>
      </c>
      <c r="L644" s="1" t="s">
        <v>1936</v>
      </c>
      <c r="M644" s="1" t="s">
        <v>1937</v>
      </c>
      <c r="N644" s="8" t="s">
        <v>1923</v>
      </c>
      <c r="O644" s="88" t="s">
        <v>1946</v>
      </c>
      <c r="P644" s="1" t="s">
        <v>1939</v>
      </c>
      <c r="Q644" s="1" t="s">
        <v>1957</v>
      </c>
      <c r="R644" s="1" t="s">
        <v>1958</v>
      </c>
      <c r="S644" s="1" t="s">
        <v>1959</v>
      </c>
      <c r="T644" s="1" t="s">
        <v>1960</v>
      </c>
      <c r="U644" s="1" t="s">
        <v>1961</v>
      </c>
      <c r="V644" s="1"/>
      <c r="W644" s="1"/>
      <c r="X644" s="42"/>
      <c r="Y644" s="1"/>
      <c r="Z644" s="1"/>
      <c r="AA644" s="43">
        <v>0</v>
      </c>
      <c r="AB644" s="1"/>
      <c r="AC644" s="1"/>
      <c r="AD644" s="1"/>
      <c r="AE644" s="1" t="s">
        <v>1936</v>
      </c>
      <c r="AF644" s="1" t="s">
        <v>90</v>
      </c>
      <c r="AG644" s="1" t="s">
        <v>1908</v>
      </c>
    </row>
    <row r="645" spans="1:33" ht="76.5" x14ac:dyDescent="0.25">
      <c r="A645" s="8" t="s">
        <v>25</v>
      </c>
      <c r="B645" s="1">
        <v>80111620</v>
      </c>
      <c r="C645" s="1" t="s">
        <v>1962</v>
      </c>
      <c r="D645" s="9" t="s">
        <v>151</v>
      </c>
      <c r="E645" s="1" t="s">
        <v>1073</v>
      </c>
      <c r="F645" s="1" t="s">
        <v>103</v>
      </c>
      <c r="G645" s="1" t="s">
        <v>73</v>
      </c>
      <c r="H645" s="1">
        <v>590000000</v>
      </c>
      <c r="I645" s="1">
        <v>590000000</v>
      </c>
      <c r="J645" s="1" t="s">
        <v>74</v>
      </c>
      <c r="K645" s="1" t="s">
        <v>75</v>
      </c>
      <c r="L645" s="1" t="s">
        <v>1963</v>
      </c>
      <c r="M645" s="1" t="s">
        <v>1937</v>
      </c>
      <c r="N645" s="8" t="s">
        <v>1923</v>
      </c>
      <c r="O645" s="88" t="s">
        <v>1964</v>
      </c>
      <c r="P645" s="1" t="s">
        <v>1939</v>
      </c>
      <c r="Q645" s="1" t="s">
        <v>1965</v>
      </c>
      <c r="R645" s="1" t="s">
        <v>1966</v>
      </c>
      <c r="S645" s="1" t="s">
        <v>1967</v>
      </c>
      <c r="T645" s="1" t="s">
        <v>1965</v>
      </c>
      <c r="U645" s="1" t="s">
        <v>1968</v>
      </c>
      <c r="V645" s="1"/>
      <c r="W645" s="1"/>
      <c r="X645" s="42"/>
      <c r="Y645" s="1"/>
      <c r="Z645" s="1"/>
      <c r="AA645" s="43">
        <v>0</v>
      </c>
      <c r="AB645" s="1"/>
      <c r="AC645" s="1"/>
      <c r="AD645" s="1"/>
      <c r="AE645" s="1" t="s">
        <v>1963</v>
      </c>
      <c r="AF645" s="1" t="s">
        <v>90</v>
      </c>
      <c r="AG645" s="1" t="s">
        <v>1908</v>
      </c>
    </row>
    <row r="646" spans="1:33" ht="51" x14ac:dyDescent="0.25">
      <c r="A646" s="8" t="s">
        <v>25</v>
      </c>
      <c r="B646" s="1">
        <v>80101603</v>
      </c>
      <c r="C646" s="1" t="s">
        <v>1969</v>
      </c>
      <c r="D646" s="9" t="s">
        <v>151</v>
      </c>
      <c r="E646" s="1" t="s">
        <v>1945</v>
      </c>
      <c r="F646" s="1" t="s">
        <v>140</v>
      </c>
      <c r="G646" s="1" t="s">
        <v>73</v>
      </c>
      <c r="H646" s="1">
        <v>73000000</v>
      </c>
      <c r="I646" s="1">
        <v>73000000</v>
      </c>
      <c r="J646" s="1" t="s">
        <v>74</v>
      </c>
      <c r="K646" s="1" t="s">
        <v>75</v>
      </c>
      <c r="L646" s="1" t="s">
        <v>1936</v>
      </c>
      <c r="M646" s="1" t="s">
        <v>1937</v>
      </c>
      <c r="N646" s="8" t="s">
        <v>1923</v>
      </c>
      <c r="O646" s="88" t="s">
        <v>1970</v>
      </c>
      <c r="P646" s="1" t="s">
        <v>1971</v>
      </c>
      <c r="Q646" s="1" t="s">
        <v>1972</v>
      </c>
      <c r="R646" s="1" t="s">
        <v>1973</v>
      </c>
      <c r="S646" s="1">
        <v>140022</v>
      </c>
      <c r="T646" s="1" t="s">
        <v>1972</v>
      </c>
      <c r="U646" s="1" t="s">
        <v>1974</v>
      </c>
      <c r="V646" s="1"/>
      <c r="W646" s="1"/>
      <c r="X646" s="42"/>
      <c r="Y646" s="1"/>
      <c r="Z646" s="1"/>
      <c r="AA646" s="43">
        <v>0</v>
      </c>
      <c r="AB646" s="1"/>
      <c r="AC646" s="1"/>
      <c r="AD646" s="1"/>
      <c r="AE646" s="1" t="s">
        <v>1936</v>
      </c>
      <c r="AF646" s="1" t="s">
        <v>90</v>
      </c>
      <c r="AG646" s="1" t="s">
        <v>1908</v>
      </c>
    </row>
    <row r="647" spans="1:33" ht="51" x14ac:dyDescent="0.25">
      <c r="A647" s="8" t="s">
        <v>25</v>
      </c>
      <c r="B647" s="1">
        <v>80101603</v>
      </c>
      <c r="C647" s="1" t="s">
        <v>1975</v>
      </c>
      <c r="D647" s="9" t="s">
        <v>151</v>
      </c>
      <c r="E647" s="1" t="s">
        <v>1945</v>
      </c>
      <c r="F647" s="1" t="s">
        <v>140</v>
      </c>
      <c r="G647" s="1" t="s">
        <v>73</v>
      </c>
      <c r="H647" s="1">
        <v>73000000</v>
      </c>
      <c r="I647" s="1">
        <v>73000000</v>
      </c>
      <c r="J647" s="1" t="s">
        <v>74</v>
      </c>
      <c r="K647" s="1" t="s">
        <v>75</v>
      </c>
      <c r="L647" s="1" t="s">
        <v>1936</v>
      </c>
      <c r="M647" s="1" t="s">
        <v>1937</v>
      </c>
      <c r="N647" s="8" t="s">
        <v>1923</v>
      </c>
      <c r="O647" s="88" t="s">
        <v>1970</v>
      </c>
      <c r="P647" s="1" t="s">
        <v>1971</v>
      </c>
      <c r="Q647" s="1" t="s">
        <v>1972</v>
      </c>
      <c r="R647" s="1" t="s">
        <v>1973</v>
      </c>
      <c r="S647" s="1">
        <v>140022</v>
      </c>
      <c r="T647" s="1" t="s">
        <v>1972</v>
      </c>
      <c r="U647" s="1" t="s">
        <v>1974</v>
      </c>
      <c r="V647" s="1"/>
      <c r="W647" s="1"/>
      <c r="X647" s="42"/>
      <c r="Y647" s="1"/>
      <c r="Z647" s="1"/>
      <c r="AA647" s="43">
        <v>0</v>
      </c>
      <c r="AB647" s="1"/>
      <c r="AC647" s="1"/>
      <c r="AD647" s="1"/>
      <c r="AE647" s="1" t="s">
        <v>1936</v>
      </c>
      <c r="AF647" s="1" t="s">
        <v>90</v>
      </c>
      <c r="AG647" s="1" t="s">
        <v>1908</v>
      </c>
    </row>
    <row r="648" spans="1:33" ht="255" x14ac:dyDescent="0.25">
      <c r="A648" s="8" t="s">
        <v>25</v>
      </c>
      <c r="B648" s="1" t="s">
        <v>1976</v>
      </c>
      <c r="C648" s="1" t="s">
        <v>1977</v>
      </c>
      <c r="D648" s="9" t="s">
        <v>151</v>
      </c>
      <c r="E648" s="1" t="s">
        <v>1945</v>
      </c>
      <c r="F648" s="1" t="s">
        <v>103</v>
      </c>
      <c r="G648" s="1" t="s">
        <v>73</v>
      </c>
      <c r="H648" s="1">
        <v>374014322</v>
      </c>
      <c r="I648" s="1">
        <v>374014322</v>
      </c>
      <c r="J648" s="1" t="s">
        <v>74</v>
      </c>
      <c r="K648" s="1" t="s">
        <v>75</v>
      </c>
      <c r="L648" s="1" t="s">
        <v>1978</v>
      </c>
      <c r="M648" s="1" t="s">
        <v>1979</v>
      </c>
      <c r="N648" s="8" t="s">
        <v>1923</v>
      </c>
      <c r="O648" s="88" t="s">
        <v>1980</v>
      </c>
      <c r="P648" s="1" t="s">
        <v>1981</v>
      </c>
      <c r="Q648" s="1" t="s">
        <v>1982</v>
      </c>
      <c r="R648" s="1" t="s">
        <v>1983</v>
      </c>
      <c r="S648" s="1" t="s">
        <v>1984</v>
      </c>
      <c r="T648" s="1" t="s">
        <v>1985</v>
      </c>
      <c r="U648" s="1" t="s">
        <v>1986</v>
      </c>
      <c r="V648" s="1"/>
      <c r="W648" s="1"/>
      <c r="X648" s="42"/>
      <c r="Y648" s="1"/>
      <c r="Z648" s="1"/>
      <c r="AA648" s="43">
        <v>0</v>
      </c>
      <c r="AB648" s="1"/>
      <c r="AC648" s="1"/>
      <c r="AD648" s="1"/>
      <c r="AE648" s="1" t="s">
        <v>1987</v>
      </c>
      <c r="AF648" s="1" t="s">
        <v>90</v>
      </c>
      <c r="AG648" s="1" t="s">
        <v>1908</v>
      </c>
    </row>
    <row r="649" spans="1:33" ht="63.75" x14ac:dyDescent="0.25">
      <c r="A649" s="8" t="s">
        <v>25</v>
      </c>
      <c r="B649" s="1">
        <v>80101602</v>
      </c>
      <c r="C649" s="1" t="s">
        <v>1988</v>
      </c>
      <c r="D649" s="9" t="s">
        <v>151</v>
      </c>
      <c r="E649" s="1" t="s">
        <v>1945</v>
      </c>
      <c r="F649" s="1" t="s">
        <v>140</v>
      </c>
      <c r="G649" s="1" t="s">
        <v>73</v>
      </c>
      <c r="H649" s="1">
        <v>70000000</v>
      </c>
      <c r="I649" s="1">
        <v>70000000</v>
      </c>
      <c r="J649" s="1" t="s">
        <v>74</v>
      </c>
      <c r="K649" s="1" t="s">
        <v>75</v>
      </c>
      <c r="L649" s="1" t="s">
        <v>1989</v>
      </c>
      <c r="M649" s="1" t="s">
        <v>1979</v>
      </c>
      <c r="N649" s="8" t="s">
        <v>1923</v>
      </c>
      <c r="O649" s="12" t="s">
        <v>1990</v>
      </c>
      <c r="P649" s="1" t="s">
        <v>1981</v>
      </c>
      <c r="Q649" s="1" t="s">
        <v>1982</v>
      </c>
      <c r="R649" s="1" t="s">
        <v>1983</v>
      </c>
      <c r="S649" s="1" t="s">
        <v>1984</v>
      </c>
      <c r="T649" s="1" t="s">
        <v>1991</v>
      </c>
      <c r="U649" s="1" t="s">
        <v>1992</v>
      </c>
      <c r="V649" s="1"/>
      <c r="W649" s="1"/>
      <c r="X649" s="42"/>
      <c r="Y649" s="1"/>
      <c r="Z649" s="1"/>
      <c r="AA649" s="43">
        <v>0</v>
      </c>
      <c r="AB649" s="1"/>
      <c r="AC649" s="1"/>
      <c r="AD649" s="1"/>
      <c r="AE649" s="1" t="s">
        <v>1989</v>
      </c>
      <c r="AF649" s="1" t="s">
        <v>90</v>
      </c>
      <c r="AG649" s="1" t="s">
        <v>1908</v>
      </c>
    </row>
    <row r="650" spans="1:33" ht="51" x14ac:dyDescent="0.25">
      <c r="A650" s="8" t="s">
        <v>25</v>
      </c>
      <c r="B650" s="1">
        <v>81141902</v>
      </c>
      <c r="C650" s="1" t="s">
        <v>1993</v>
      </c>
      <c r="D650" s="9" t="s">
        <v>151</v>
      </c>
      <c r="E650" s="1" t="s">
        <v>412</v>
      </c>
      <c r="F650" s="1" t="s">
        <v>161</v>
      </c>
      <c r="G650" s="1" t="s">
        <v>73</v>
      </c>
      <c r="H650" s="1">
        <v>50000000</v>
      </c>
      <c r="I650" s="1">
        <v>50000000</v>
      </c>
      <c r="J650" s="1" t="s">
        <v>74</v>
      </c>
      <c r="K650" s="1" t="s">
        <v>75</v>
      </c>
      <c r="L650" s="1" t="s">
        <v>1994</v>
      </c>
      <c r="M650" s="1" t="s">
        <v>1979</v>
      </c>
      <c r="N650" s="8" t="s">
        <v>1995</v>
      </c>
      <c r="O650" s="12" t="s">
        <v>1996</v>
      </c>
      <c r="P650" s="1" t="s">
        <v>1997</v>
      </c>
      <c r="Q650" s="1" t="s">
        <v>1998</v>
      </c>
      <c r="R650" s="1" t="s">
        <v>1999</v>
      </c>
      <c r="S650" s="1" t="s">
        <v>2000</v>
      </c>
      <c r="T650" s="1" t="s">
        <v>1998</v>
      </c>
      <c r="U650" s="1" t="s">
        <v>2001</v>
      </c>
      <c r="V650" s="1"/>
      <c r="W650" s="1"/>
      <c r="X650" s="42"/>
      <c r="Y650" s="1"/>
      <c r="Z650" s="1"/>
      <c r="AA650" s="43">
        <v>0</v>
      </c>
      <c r="AB650" s="1"/>
      <c r="AC650" s="1"/>
      <c r="AD650" s="1"/>
      <c r="AE650" s="1" t="s">
        <v>2002</v>
      </c>
      <c r="AF650" s="1" t="s">
        <v>90</v>
      </c>
      <c r="AG650" s="1" t="s">
        <v>1908</v>
      </c>
    </row>
    <row r="651" spans="1:33" ht="63.75" x14ac:dyDescent="0.25">
      <c r="A651" s="8" t="s">
        <v>25</v>
      </c>
      <c r="B651" s="1">
        <v>86101600</v>
      </c>
      <c r="C651" s="1" t="s">
        <v>2003</v>
      </c>
      <c r="D651" s="9" t="s">
        <v>151</v>
      </c>
      <c r="E651" s="1" t="s">
        <v>2004</v>
      </c>
      <c r="F651" s="1" t="s">
        <v>103</v>
      </c>
      <c r="G651" s="1" t="s">
        <v>73</v>
      </c>
      <c r="H651" s="1">
        <v>164800000</v>
      </c>
      <c r="I651" s="1">
        <v>164800000</v>
      </c>
      <c r="J651" s="1" t="s">
        <v>74</v>
      </c>
      <c r="K651" s="1" t="s">
        <v>75</v>
      </c>
      <c r="L651" s="1" t="s">
        <v>2005</v>
      </c>
      <c r="M651" s="1" t="s">
        <v>1902</v>
      </c>
      <c r="N651" s="8" t="s">
        <v>1995</v>
      </c>
      <c r="O651" s="12" t="s">
        <v>2006</v>
      </c>
      <c r="P651" s="1" t="s">
        <v>1997</v>
      </c>
      <c r="Q651" s="1" t="s">
        <v>2007</v>
      </c>
      <c r="R651" s="1" t="s">
        <v>2008</v>
      </c>
      <c r="S651" s="1" t="s">
        <v>2009</v>
      </c>
      <c r="T651" s="1" t="s">
        <v>2007</v>
      </c>
      <c r="U651" s="1" t="s">
        <v>2010</v>
      </c>
      <c r="V651" s="1"/>
      <c r="W651" s="1"/>
      <c r="X651" s="42"/>
      <c r="Y651" s="1"/>
      <c r="Z651" s="1"/>
      <c r="AA651" s="43">
        <v>0</v>
      </c>
      <c r="AB651" s="1"/>
      <c r="AC651" s="1"/>
      <c r="AD651" s="1"/>
      <c r="AE651" s="1" t="s">
        <v>2005</v>
      </c>
      <c r="AF651" s="1" t="s">
        <v>90</v>
      </c>
      <c r="AG651" s="1" t="s">
        <v>1908</v>
      </c>
    </row>
    <row r="652" spans="1:33" ht="51" x14ac:dyDescent="0.25">
      <c r="A652" s="8" t="s">
        <v>25</v>
      </c>
      <c r="B652" s="1">
        <v>43211500</v>
      </c>
      <c r="C652" s="1" t="s">
        <v>2011</v>
      </c>
      <c r="D652" s="9" t="s">
        <v>102</v>
      </c>
      <c r="E652" s="1" t="s">
        <v>1305</v>
      </c>
      <c r="F652" s="1" t="s">
        <v>311</v>
      </c>
      <c r="G652" s="1" t="s">
        <v>73</v>
      </c>
      <c r="H652" s="1">
        <v>300000000</v>
      </c>
      <c r="I652" s="1">
        <v>300000000</v>
      </c>
      <c r="J652" s="1" t="s">
        <v>74</v>
      </c>
      <c r="K652" s="1" t="s">
        <v>75</v>
      </c>
      <c r="L652" s="1" t="s">
        <v>2012</v>
      </c>
      <c r="M652" s="1" t="s">
        <v>2013</v>
      </c>
      <c r="N652" s="8">
        <v>3838849</v>
      </c>
      <c r="O652" s="12" t="s">
        <v>2014</v>
      </c>
      <c r="P652" s="1" t="s">
        <v>1925</v>
      </c>
      <c r="Q652" s="1" t="s">
        <v>2015</v>
      </c>
      <c r="R652" s="1" t="s">
        <v>1927</v>
      </c>
      <c r="S652" s="1" t="s">
        <v>1928</v>
      </c>
      <c r="T652" s="1" t="s">
        <v>2015</v>
      </c>
      <c r="U652" s="1"/>
      <c r="V652" s="1"/>
      <c r="W652" s="1"/>
      <c r="X652" s="42"/>
      <c r="Y652" s="1"/>
      <c r="Z652" s="1"/>
      <c r="AA652" s="43">
        <v>0</v>
      </c>
      <c r="AB652" s="1"/>
      <c r="AC652" s="1"/>
      <c r="AD652" s="1"/>
      <c r="AE652" s="1" t="s">
        <v>2012</v>
      </c>
      <c r="AF652" s="1" t="s">
        <v>90</v>
      </c>
      <c r="AG652" s="1" t="s">
        <v>1908</v>
      </c>
    </row>
    <row r="653" spans="1:33" ht="38.25" x14ac:dyDescent="0.25">
      <c r="A653" s="8" t="s">
        <v>25</v>
      </c>
      <c r="B653" s="1" t="s">
        <v>2016</v>
      </c>
      <c r="C653" s="1" t="s">
        <v>2017</v>
      </c>
      <c r="D653" s="9" t="s">
        <v>70</v>
      </c>
      <c r="E653" s="1" t="s">
        <v>2018</v>
      </c>
      <c r="F653" s="1" t="s">
        <v>311</v>
      </c>
      <c r="G653" s="1" t="s">
        <v>73</v>
      </c>
      <c r="H653" s="1">
        <v>200000000</v>
      </c>
      <c r="I653" s="1">
        <v>200000000</v>
      </c>
      <c r="J653" s="1" t="s">
        <v>74</v>
      </c>
      <c r="K653" s="1" t="s">
        <v>75</v>
      </c>
      <c r="L653" s="1"/>
      <c r="M653" s="1"/>
      <c r="N653" s="8"/>
      <c r="O653" s="12"/>
      <c r="P653" s="1"/>
      <c r="Q653" s="1"/>
      <c r="R653" s="1"/>
      <c r="S653" s="1"/>
      <c r="T653" s="1"/>
      <c r="U653" s="1"/>
      <c r="V653" s="1"/>
      <c r="W653" s="1"/>
      <c r="X653" s="42"/>
      <c r="Y653" s="1"/>
      <c r="Z653" s="1"/>
      <c r="AA653" s="43">
        <v>0</v>
      </c>
      <c r="AB653" s="1"/>
      <c r="AC653" s="1"/>
      <c r="AD653" s="1"/>
      <c r="AE653" s="1"/>
      <c r="AF653" s="1"/>
      <c r="AG653" s="1" t="s">
        <v>1908</v>
      </c>
    </row>
    <row r="654" spans="1:33" ht="89.25" x14ac:dyDescent="0.25">
      <c r="A654" s="8" t="s">
        <v>25</v>
      </c>
      <c r="B654" s="1">
        <v>90121502</v>
      </c>
      <c r="C654" s="1" t="s">
        <v>2019</v>
      </c>
      <c r="D654" s="9" t="s">
        <v>151</v>
      </c>
      <c r="E654" s="1" t="s">
        <v>158</v>
      </c>
      <c r="F654" s="1" t="s">
        <v>103</v>
      </c>
      <c r="G654" s="1" t="s">
        <v>73</v>
      </c>
      <c r="H654" s="1">
        <v>50000000</v>
      </c>
      <c r="I654" s="1">
        <v>50000000</v>
      </c>
      <c r="J654" s="1" t="s">
        <v>74</v>
      </c>
      <c r="K654" s="1" t="s">
        <v>75</v>
      </c>
      <c r="L654" s="1" t="s">
        <v>2020</v>
      </c>
      <c r="M654" s="1" t="s">
        <v>2021</v>
      </c>
      <c r="N654" s="8">
        <v>3838988</v>
      </c>
      <c r="O654" s="88" t="s">
        <v>2022</v>
      </c>
      <c r="P654" s="1" t="s">
        <v>75</v>
      </c>
      <c r="Q654" s="1" t="s">
        <v>75</v>
      </c>
      <c r="R654" s="1" t="s">
        <v>75</v>
      </c>
      <c r="S654" s="1" t="s">
        <v>75</v>
      </c>
      <c r="T654" s="1" t="s">
        <v>75</v>
      </c>
      <c r="U654" s="1" t="s">
        <v>75</v>
      </c>
      <c r="V654" s="1"/>
      <c r="W654" s="1"/>
      <c r="X654" s="42"/>
      <c r="Y654" s="1"/>
      <c r="Z654" s="1"/>
      <c r="AA654" s="43">
        <v>0</v>
      </c>
      <c r="AB654" s="1" t="s">
        <v>2020</v>
      </c>
      <c r="AC654" s="1" t="s">
        <v>90</v>
      </c>
      <c r="AD654" s="1" t="s">
        <v>1908</v>
      </c>
      <c r="AE654" s="1" t="s">
        <v>2012</v>
      </c>
      <c r="AF654" s="1" t="s">
        <v>90</v>
      </c>
      <c r="AG654" s="1" t="s">
        <v>1908</v>
      </c>
    </row>
    <row r="655" spans="1:33" ht="38.25" x14ac:dyDescent="0.25">
      <c r="A655" s="8" t="s">
        <v>25</v>
      </c>
      <c r="B655" s="1">
        <v>80141630</v>
      </c>
      <c r="C655" s="1" t="s">
        <v>2023</v>
      </c>
      <c r="D655" s="9" t="s">
        <v>102</v>
      </c>
      <c r="E655" s="1" t="s">
        <v>381</v>
      </c>
      <c r="F655" s="1" t="s">
        <v>140</v>
      </c>
      <c r="G655" s="1" t="s">
        <v>73</v>
      </c>
      <c r="H655" s="1">
        <v>2564000</v>
      </c>
      <c r="I655" s="1">
        <v>2564000</v>
      </c>
      <c r="J655" s="1" t="s">
        <v>74</v>
      </c>
      <c r="K655" s="1" t="s">
        <v>75</v>
      </c>
      <c r="L655" s="1" t="s">
        <v>2024</v>
      </c>
      <c r="M655" s="1" t="s">
        <v>2013</v>
      </c>
      <c r="N655" s="8">
        <v>3838624</v>
      </c>
      <c r="O655" s="88" t="s">
        <v>2025</v>
      </c>
      <c r="P655" s="1" t="s">
        <v>75</v>
      </c>
      <c r="Q655" s="1" t="s">
        <v>75</v>
      </c>
      <c r="R655" s="1" t="s">
        <v>75</v>
      </c>
      <c r="S655" s="1" t="s">
        <v>75</v>
      </c>
      <c r="T655" s="1" t="s">
        <v>75</v>
      </c>
      <c r="U655" s="1" t="s">
        <v>75</v>
      </c>
      <c r="V655" s="1"/>
      <c r="W655" s="1"/>
      <c r="X655" s="42"/>
      <c r="Y655" s="1"/>
      <c r="Z655" s="1"/>
      <c r="AA655" s="43">
        <v>0</v>
      </c>
      <c r="AB655" s="1"/>
      <c r="AC655" s="1"/>
      <c r="AD655" s="1"/>
      <c r="AE655" s="1"/>
      <c r="AF655" s="1"/>
      <c r="AG655" s="1" t="s">
        <v>1908</v>
      </c>
    </row>
    <row r="656" spans="1:33" ht="76.5" x14ac:dyDescent="0.25">
      <c r="A656" s="8" t="s">
        <v>11</v>
      </c>
      <c r="B656" s="1">
        <v>83101500</v>
      </c>
      <c r="C656" s="1" t="s">
        <v>2026</v>
      </c>
      <c r="D656" s="29"/>
      <c r="E656" s="1"/>
      <c r="F656" s="1" t="s">
        <v>72</v>
      </c>
      <c r="G656" s="1" t="s">
        <v>2027</v>
      </c>
      <c r="H656" s="1">
        <v>0</v>
      </c>
      <c r="I656" s="1">
        <v>1715992904</v>
      </c>
      <c r="J656" s="1" t="s">
        <v>74</v>
      </c>
      <c r="K656" s="1" t="s">
        <v>917</v>
      </c>
      <c r="L656" s="1" t="s">
        <v>2028</v>
      </c>
      <c r="M656" s="1" t="s">
        <v>2029</v>
      </c>
      <c r="N656" s="8">
        <v>3839111</v>
      </c>
      <c r="O656" s="12" t="s">
        <v>2030</v>
      </c>
      <c r="P656" s="1" t="s">
        <v>2031</v>
      </c>
      <c r="Q656" s="1" t="s">
        <v>2032</v>
      </c>
      <c r="R656" s="1" t="s">
        <v>2033</v>
      </c>
      <c r="S656" s="1" t="s">
        <v>2034</v>
      </c>
      <c r="T656" s="1" t="s">
        <v>2035</v>
      </c>
      <c r="U656" s="1" t="s">
        <v>2036</v>
      </c>
      <c r="V656" s="1">
        <v>6026</v>
      </c>
      <c r="W656" s="1" t="s">
        <v>2037</v>
      </c>
      <c r="X656" s="42">
        <v>42635</v>
      </c>
      <c r="Y656" s="1">
        <v>2016060094506</v>
      </c>
      <c r="Z656" s="1">
        <v>4600006121</v>
      </c>
      <c r="AA656" s="44">
        <f>+IF(AND(W656="",X656="",Y656="",Z656=""),"",IF(AND(W656&lt;&gt;"",X656="",Y656="",Z656=""),0%,IF(AND(W656&lt;&gt;"",X656&lt;&gt;"",Y656="",Z656=""),33%,IF(AND(W656&lt;&gt;"",X656&lt;&gt;"",Y656&lt;&gt;"",Z656=""),66%,IF(AND(W656&lt;&gt;"",X656&lt;&gt;"",Y656&lt;&gt;"",Z656&lt;&gt;""),100%,"Información incompleta")))))</f>
        <v>1</v>
      </c>
      <c r="AB656" s="1" t="s">
        <v>2038</v>
      </c>
      <c r="AC656" s="1" t="s">
        <v>2039</v>
      </c>
      <c r="AD656" s="1"/>
      <c r="AE656" s="1" t="s">
        <v>2040</v>
      </c>
      <c r="AF656" s="1" t="s">
        <v>434</v>
      </c>
      <c r="AG656" s="1" t="s">
        <v>2041</v>
      </c>
    </row>
    <row r="657" spans="1:33" ht="76.5" x14ac:dyDescent="0.25">
      <c r="A657" s="8" t="s">
        <v>11</v>
      </c>
      <c r="B657" s="1">
        <v>83101500</v>
      </c>
      <c r="C657" s="1" t="s">
        <v>2042</v>
      </c>
      <c r="D657" s="29"/>
      <c r="E657" s="1"/>
      <c r="F657" s="1" t="s">
        <v>72</v>
      </c>
      <c r="G657" s="1" t="s">
        <v>2027</v>
      </c>
      <c r="H657" s="1">
        <v>0</v>
      </c>
      <c r="I657" s="1">
        <v>2366249277</v>
      </c>
      <c r="J657" s="1" t="s">
        <v>74</v>
      </c>
      <c r="K657" s="1" t="s">
        <v>917</v>
      </c>
      <c r="L657" s="1" t="s">
        <v>2028</v>
      </c>
      <c r="M657" s="1" t="s">
        <v>2029</v>
      </c>
      <c r="N657" s="8">
        <v>3839111</v>
      </c>
      <c r="O657" s="12" t="s">
        <v>2030</v>
      </c>
      <c r="P657" s="1" t="s">
        <v>2031</v>
      </c>
      <c r="Q657" s="1" t="s">
        <v>2032</v>
      </c>
      <c r="R657" s="1" t="s">
        <v>2033</v>
      </c>
      <c r="S657" s="1" t="s">
        <v>2034</v>
      </c>
      <c r="T657" s="1" t="s">
        <v>2035</v>
      </c>
      <c r="U657" s="1" t="s">
        <v>2036</v>
      </c>
      <c r="V657" s="1">
        <v>6026</v>
      </c>
      <c r="W657" s="1" t="s">
        <v>2043</v>
      </c>
      <c r="X657" s="42">
        <v>42635</v>
      </c>
      <c r="Y657" s="1">
        <v>2016060094506</v>
      </c>
      <c r="Z657" s="1">
        <v>4600006123</v>
      </c>
      <c r="AA657" s="44">
        <f>+IF(AND(W657="",X657="",Y657="",Z657=""),"",IF(AND(W657&lt;&gt;"",X657="",Y657="",Z657=""),0%,IF(AND(W657&lt;&gt;"",X657&lt;&gt;"",Y657="",Z657=""),33%,IF(AND(W657&lt;&gt;"",X657&lt;&gt;"",Y657&lt;&gt;"",Z657=""),66%,IF(AND(W657&lt;&gt;"",X657&lt;&gt;"",Y657&lt;&gt;"",Z657&lt;&gt;""),100%,"Información incompleta")))))</f>
        <v>1</v>
      </c>
      <c r="AB657" s="1" t="s">
        <v>2044</v>
      </c>
      <c r="AC657" s="1" t="s">
        <v>2039</v>
      </c>
      <c r="AD657" s="1"/>
      <c r="AE657" s="1" t="s">
        <v>2040</v>
      </c>
      <c r="AF657" s="1" t="s">
        <v>434</v>
      </c>
      <c r="AG657" s="1" t="s">
        <v>2041</v>
      </c>
    </row>
    <row r="658" spans="1:33" ht="76.5" x14ac:dyDescent="0.25">
      <c r="A658" s="8" t="s">
        <v>11</v>
      </c>
      <c r="B658" s="1">
        <v>83101800</v>
      </c>
      <c r="C658" s="1" t="s">
        <v>2045</v>
      </c>
      <c r="D658" s="9" t="s">
        <v>151</v>
      </c>
      <c r="E658" s="1" t="s">
        <v>2046</v>
      </c>
      <c r="F658" s="1" t="s">
        <v>203</v>
      </c>
      <c r="G658" s="1" t="s">
        <v>2047</v>
      </c>
      <c r="H658" s="1">
        <v>0</v>
      </c>
      <c r="I658" s="1">
        <v>5209874694</v>
      </c>
      <c r="J658" s="1" t="s">
        <v>74</v>
      </c>
      <c r="K658" s="1" t="s">
        <v>917</v>
      </c>
      <c r="L658" s="1" t="s">
        <v>2028</v>
      </c>
      <c r="M658" s="1" t="s">
        <v>2029</v>
      </c>
      <c r="N658" s="8">
        <v>3839111</v>
      </c>
      <c r="O658" s="12" t="s">
        <v>2030</v>
      </c>
      <c r="P658" s="1" t="s">
        <v>2048</v>
      </c>
      <c r="Q658" s="1" t="s">
        <v>2049</v>
      </c>
      <c r="R658" s="1" t="s">
        <v>2050</v>
      </c>
      <c r="S658" s="1" t="s">
        <v>2051</v>
      </c>
      <c r="T658" s="1" t="s">
        <v>2052</v>
      </c>
      <c r="U658" s="1" t="s">
        <v>2053</v>
      </c>
      <c r="V658" s="1"/>
      <c r="W658" s="1">
        <v>15460</v>
      </c>
      <c r="X658" s="42"/>
      <c r="Y658" s="1"/>
      <c r="Z658" s="1"/>
      <c r="AA658" s="44">
        <f>+IF(AND(W658="",X658="",Y658="",Z658=""),"",IF(AND(W658&lt;&gt;"",X658="",Y658="",Z658=""),0%,IF(AND(W658&lt;&gt;"",X658&lt;&gt;"",Y658="",Z658=""),33%,IF(AND(W658&lt;&gt;"",X658&lt;&gt;"",Y658&lt;&gt;"",Z658=""),66%,IF(AND(W658&lt;&gt;"",X658&lt;&gt;"",Y658&lt;&gt;"",Z658&lt;&gt;""),100%,"Información incompleta")))))</f>
        <v>0</v>
      </c>
      <c r="AB658" s="1"/>
      <c r="AC658" s="1"/>
      <c r="AD658" s="1"/>
      <c r="AE658" s="1" t="s">
        <v>2054</v>
      </c>
      <c r="AF658" s="1" t="s">
        <v>434</v>
      </c>
      <c r="AG658" s="1" t="s">
        <v>2041</v>
      </c>
    </row>
    <row r="659" spans="1:33" ht="76.5" x14ac:dyDescent="0.25">
      <c r="A659" s="8" t="s">
        <v>11</v>
      </c>
      <c r="B659" s="1" t="s">
        <v>2055</v>
      </c>
      <c r="C659" s="1" t="s">
        <v>2056</v>
      </c>
      <c r="D659" s="9" t="s">
        <v>70</v>
      </c>
      <c r="E659" s="1" t="s">
        <v>152</v>
      </c>
      <c r="F659" s="1" t="s">
        <v>2057</v>
      </c>
      <c r="G659" s="1" t="s">
        <v>73</v>
      </c>
      <c r="H659" s="1">
        <v>342981331</v>
      </c>
      <c r="I659" s="1">
        <v>342981331</v>
      </c>
      <c r="J659" s="1" t="s">
        <v>74</v>
      </c>
      <c r="K659" s="1" t="s">
        <v>75</v>
      </c>
      <c r="L659" s="1" t="s">
        <v>2028</v>
      </c>
      <c r="M659" s="1" t="s">
        <v>2029</v>
      </c>
      <c r="N659" s="8">
        <v>3839111</v>
      </c>
      <c r="O659" s="88" t="s">
        <v>2030</v>
      </c>
      <c r="P659" s="1" t="s">
        <v>2031</v>
      </c>
      <c r="Q659" s="1" t="s">
        <v>2032</v>
      </c>
      <c r="R659" s="1" t="s">
        <v>2033</v>
      </c>
      <c r="S659" s="1" t="s">
        <v>2034</v>
      </c>
      <c r="T659" s="1" t="s">
        <v>2035</v>
      </c>
      <c r="U659" s="1" t="s">
        <v>2036</v>
      </c>
      <c r="V659" s="1"/>
      <c r="W659" s="1">
        <v>15938</v>
      </c>
      <c r="X659" s="42"/>
      <c r="Y659" s="1"/>
      <c r="Z659" s="1"/>
      <c r="AA659" s="44">
        <f t="shared" ref="AA659:AA678" si="11">+IF(AND(W659="",X659="",Y659="",Z659=""),"",IF(AND(W659&lt;&gt;"",X659="",Y659="",Z659=""),0%,IF(AND(W659&lt;&gt;"",X659&lt;&gt;"",Y659="",Z659=""),33%,IF(AND(W659&lt;&gt;"",X659&lt;&gt;"",Y659&lt;&gt;"",Z659=""),66%,IF(AND(W659&lt;&gt;"",X659&lt;&gt;"",Y659&lt;&gt;"",Z659&lt;&gt;""),100%,"Información incompleta")))))</f>
        <v>0</v>
      </c>
      <c r="AB659" s="1"/>
      <c r="AC659" s="1"/>
      <c r="AD659" s="1"/>
      <c r="AE659" s="1" t="s">
        <v>2058</v>
      </c>
      <c r="AF659" s="1" t="s">
        <v>434</v>
      </c>
      <c r="AG659" s="1" t="s">
        <v>2041</v>
      </c>
    </row>
    <row r="660" spans="1:33" ht="89.25" x14ac:dyDescent="0.25">
      <c r="A660" s="8" t="s">
        <v>11</v>
      </c>
      <c r="B660" s="1" t="s">
        <v>2055</v>
      </c>
      <c r="C660" s="1" t="s">
        <v>2059</v>
      </c>
      <c r="D660" s="9" t="s">
        <v>70</v>
      </c>
      <c r="E660" s="1" t="s">
        <v>152</v>
      </c>
      <c r="F660" s="1" t="s">
        <v>203</v>
      </c>
      <c r="G660" s="1" t="s">
        <v>2060</v>
      </c>
      <c r="H660" s="1">
        <v>1398334536</v>
      </c>
      <c r="I660" s="1">
        <v>1398334536</v>
      </c>
      <c r="J660" s="1" t="s">
        <v>74</v>
      </c>
      <c r="K660" s="1" t="s">
        <v>75</v>
      </c>
      <c r="L660" s="1" t="s">
        <v>2028</v>
      </c>
      <c r="M660" s="1" t="s">
        <v>2029</v>
      </c>
      <c r="N660" s="8">
        <v>3839111</v>
      </c>
      <c r="O660" s="88" t="s">
        <v>2030</v>
      </c>
      <c r="P660" s="1" t="s">
        <v>2031</v>
      </c>
      <c r="Q660" s="1" t="s">
        <v>2032</v>
      </c>
      <c r="R660" s="1" t="s">
        <v>2033</v>
      </c>
      <c r="S660" s="1" t="s">
        <v>2034</v>
      </c>
      <c r="T660" s="1" t="s">
        <v>2061</v>
      </c>
      <c r="U660" s="1" t="s">
        <v>2062</v>
      </c>
      <c r="V660" s="1"/>
      <c r="W660" s="1">
        <v>15945</v>
      </c>
      <c r="X660" s="42"/>
      <c r="Y660" s="1"/>
      <c r="Z660" s="1"/>
      <c r="AA660" s="44">
        <f t="shared" si="11"/>
        <v>0</v>
      </c>
      <c r="AB660" s="1"/>
      <c r="AC660" s="1"/>
      <c r="AD660" s="1"/>
      <c r="AE660" s="1" t="s">
        <v>2058</v>
      </c>
      <c r="AF660" s="1" t="s">
        <v>434</v>
      </c>
      <c r="AG660" s="1" t="s">
        <v>2041</v>
      </c>
    </row>
    <row r="661" spans="1:33" ht="51" x14ac:dyDescent="0.25">
      <c r="A661" s="8" t="s">
        <v>11</v>
      </c>
      <c r="B661" s="1" t="s">
        <v>2063</v>
      </c>
      <c r="C661" s="1" t="s">
        <v>2064</v>
      </c>
      <c r="D661" s="9" t="s">
        <v>96</v>
      </c>
      <c r="E661" s="1" t="s">
        <v>158</v>
      </c>
      <c r="F661" s="1" t="s">
        <v>311</v>
      </c>
      <c r="G661" s="1" t="s">
        <v>2065</v>
      </c>
      <c r="H661" s="1">
        <v>100000000</v>
      </c>
      <c r="I661" s="1">
        <v>100000000</v>
      </c>
      <c r="J661" s="1" t="s">
        <v>74</v>
      </c>
      <c r="K661" s="1" t="s">
        <v>75</v>
      </c>
      <c r="L661" s="1" t="s">
        <v>2028</v>
      </c>
      <c r="M661" s="1" t="s">
        <v>2029</v>
      </c>
      <c r="N661" s="8">
        <v>3839111</v>
      </c>
      <c r="O661" s="88" t="s">
        <v>2030</v>
      </c>
      <c r="P661" s="1" t="s">
        <v>2066</v>
      </c>
      <c r="Q661" s="1" t="s">
        <v>2067</v>
      </c>
      <c r="R661" s="1" t="s">
        <v>2033</v>
      </c>
      <c r="S661" s="1" t="s">
        <v>2034</v>
      </c>
      <c r="T661" s="1" t="s">
        <v>2068</v>
      </c>
      <c r="U661" s="1" t="s">
        <v>2069</v>
      </c>
      <c r="V661" s="1"/>
      <c r="W661" s="1"/>
      <c r="X661" s="42"/>
      <c r="Y661" s="1"/>
      <c r="Z661" s="1"/>
      <c r="AA661" s="43">
        <v>0</v>
      </c>
      <c r="AB661" s="1"/>
      <c r="AC661" s="1"/>
      <c r="AD661" s="1"/>
      <c r="AE661" s="1" t="s">
        <v>2054</v>
      </c>
      <c r="AF661" s="1" t="s">
        <v>90</v>
      </c>
      <c r="AG661" s="1" t="s">
        <v>2070</v>
      </c>
    </row>
    <row r="662" spans="1:33" ht="63.75" x14ac:dyDescent="0.25">
      <c r="A662" s="8" t="s">
        <v>11</v>
      </c>
      <c r="B662" s="1" t="s">
        <v>100</v>
      </c>
      <c r="C662" s="1" t="s">
        <v>2071</v>
      </c>
      <c r="D662" s="9" t="s">
        <v>96</v>
      </c>
      <c r="E662" s="1" t="s">
        <v>97</v>
      </c>
      <c r="F662" s="1" t="s">
        <v>438</v>
      </c>
      <c r="G662" s="1" t="s">
        <v>73</v>
      </c>
      <c r="H662" s="1">
        <v>854413663</v>
      </c>
      <c r="I662" s="1">
        <v>854413663</v>
      </c>
      <c r="J662" s="1" t="s">
        <v>74</v>
      </c>
      <c r="K662" s="1" t="s">
        <v>75</v>
      </c>
      <c r="L662" s="1" t="s">
        <v>2028</v>
      </c>
      <c r="M662" s="1" t="s">
        <v>2029</v>
      </c>
      <c r="N662" s="8">
        <v>3839111</v>
      </c>
      <c r="O662" s="88" t="s">
        <v>2030</v>
      </c>
      <c r="P662" s="1" t="s">
        <v>2072</v>
      </c>
      <c r="Q662" s="1" t="s">
        <v>2072</v>
      </c>
      <c r="R662" s="1" t="s">
        <v>2033</v>
      </c>
      <c r="S662" s="1" t="s">
        <v>2073</v>
      </c>
      <c r="T662" s="1" t="s">
        <v>2074</v>
      </c>
      <c r="U662" s="1" t="s">
        <v>2075</v>
      </c>
      <c r="V662" s="1"/>
      <c r="W662" s="1"/>
      <c r="X662" s="42"/>
      <c r="Y662" s="1"/>
      <c r="Z662" s="1"/>
      <c r="AA662" s="43">
        <v>0</v>
      </c>
      <c r="AB662" s="1"/>
      <c r="AC662" s="1"/>
      <c r="AD662" s="1"/>
      <c r="AE662" s="1" t="s">
        <v>2066</v>
      </c>
      <c r="AF662" s="1" t="s">
        <v>2076</v>
      </c>
      <c r="AG662" s="1" t="s">
        <v>2077</v>
      </c>
    </row>
    <row r="663" spans="1:33" ht="89.25" x14ac:dyDescent="0.25">
      <c r="A663" s="8" t="s">
        <v>11</v>
      </c>
      <c r="B663" s="1" t="s">
        <v>2078</v>
      </c>
      <c r="C663" s="1" t="s">
        <v>2079</v>
      </c>
      <c r="D663" s="9" t="s">
        <v>70</v>
      </c>
      <c r="E663" s="1" t="s">
        <v>381</v>
      </c>
      <c r="F663" s="1" t="s">
        <v>438</v>
      </c>
      <c r="G663" s="1" t="s">
        <v>73</v>
      </c>
      <c r="H663" s="1">
        <v>55908969</v>
      </c>
      <c r="I663" s="1">
        <v>55908969</v>
      </c>
      <c r="J663" s="1" t="s">
        <v>74</v>
      </c>
      <c r="K663" s="1" t="s">
        <v>75</v>
      </c>
      <c r="L663" s="1" t="s">
        <v>2028</v>
      </c>
      <c r="M663" s="1" t="s">
        <v>2029</v>
      </c>
      <c r="N663" s="8">
        <v>3839111</v>
      </c>
      <c r="O663" s="88" t="s">
        <v>2030</v>
      </c>
      <c r="P663" s="1" t="s">
        <v>2080</v>
      </c>
      <c r="Q663" s="1" t="s">
        <v>2080</v>
      </c>
      <c r="R663" s="1" t="s">
        <v>2081</v>
      </c>
      <c r="S663" s="1" t="s">
        <v>2082</v>
      </c>
      <c r="T663" s="1" t="s">
        <v>2083</v>
      </c>
      <c r="U663" s="1" t="s">
        <v>2084</v>
      </c>
      <c r="V663" s="1"/>
      <c r="W663" s="1">
        <v>15946</v>
      </c>
      <c r="X663" s="42"/>
      <c r="Y663" s="1"/>
      <c r="Z663" s="1"/>
      <c r="AA663" s="44">
        <f t="shared" si="11"/>
        <v>0</v>
      </c>
      <c r="AB663" s="1"/>
      <c r="AC663" s="1"/>
      <c r="AD663" s="1"/>
      <c r="AE663" s="1" t="s">
        <v>2085</v>
      </c>
      <c r="AF663" s="1" t="s">
        <v>434</v>
      </c>
      <c r="AG663" s="1" t="s">
        <v>2041</v>
      </c>
    </row>
    <row r="664" spans="1:33" ht="76.5" x14ac:dyDescent="0.25">
      <c r="A664" s="8" t="s">
        <v>11</v>
      </c>
      <c r="B664" s="1" t="s">
        <v>2086</v>
      </c>
      <c r="C664" s="1" t="s">
        <v>2087</v>
      </c>
      <c r="D664" s="9" t="s">
        <v>151</v>
      </c>
      <c r="E664" s="1" t="s">
        <v>158</v>
      </c>
      <c r="F664" s="1" t="s">
        <v>203</v>
      </c>
      <c r="G664" s="1" t="s">
        <v>73</v>
      </c>
      <c r="H664" s="1">
        <v>55908969</v>
      </c>
      <c r="I664" s="1">
        <v>55908969</v>
      </c>
      <c r="J664" s="1" t="s">
        <v>74</v>
      </c>
      <c r="K664" s="1" t="s">
        <v>75</v>
      </c>
      <c r="L664" s="1" t="s">
        <v>2028</v>
      </c>
      <c r="M664" s="1" t="s">
        <v>2029</v>
      </c>
      <c r="N664" s="8">
        <v>3839111</v>
      </c>
      <c r="O664" s="88" t="s">
        <v>2030</v>
      </c>
      <c r="P664" s="1" t="s">
        <v>2088</v>
      </c>
      <c r="Q664" s="1" t="s">
        <v>2088</v>
      </c>
      <c r="R664" s="1" t="s">
        <v>2089</v>
      </c>
      <c r="S664" s="1" t="s">
        <v>2090</v>
      </c>
      <c r="T664" s="1" t="s">
        <v>2091</v>
      </c>
      <c r="U664" s="1" t="s">
        <v>2092</v>
      </c>
      <c r="V664" s="1"/>
      <c r="W664" s="1">
        <v>15947</v>
      </c>
      <c r="X664" s="42"/>
      <c r="Y664" s="1"/>
      <c r="Z664" s="1"/>
      <c r="AA664" s="44">
        <f t="shared" si="11"/>
        <v>0</v>
      </c>
      <c r="AB664" s="1"/>
      <c r="AC664" s="1"/>
      <c r="AD664" s="1"/>
      <c r="AE664" s="1" t="s">
        <v>2093</v>
      </c>
      <c r="AF664" s="1" t="s">
        <v>90</v>
      </c>
      <c r="AG664" s="1" t="s">
        <v>2070</v>
      </c>
    </row>
    <row r="665" spans="1:33" ht="63.75" x14ac:dyDescent="0.25">
      <c r="A665" s="8" t="s">
        <v>11</v>
      </c>
      <c r="B665" s="1" t="s">
        <v>2094</v>
      </c>
      <c r="C665" s="1" t="s">
        <v>2095</v>
      </c>
      <c r="D665" s="9" t="s">
        <v>540</v>
      </c>
      <c r="E665" s="1" t="s">
        <v>1305</v>
      </c>
      <c r="F665" s="1" t="s">
        <v>203</v>
      </c>
      <c r="G665" s="1" t="s">
        <v>73</v>
      </c>
      <c r="H665" s="1">
        <v>105908969</v>
      </c>
      <c r="I665" s="1">
        <v>105908969</v>
      </c>
      <c r="J665" s="1" t="s">
        <v>74</v>
      </c>
      <c r="K665" s="1" t="s">
        <v>75</v>
      </c>
      <c r="L665" s="1" t="s">
        <v>2028</v>
      </c>
      <c r="M665" s="1" t="s">
        <v>2029</v>
      </c>
      <c r="N665" s="8">
        <v>3839111</v>
      </c>
      <c r="O665" s="88" t="s">
        <v>2030</v>
      </c>
      <c r="P665" s="1" t="s">
        <v>2096</v>
      </c>
      <c r="Q665" s="1" t="s">
        <v>2097</v>
      </c>
      <c r="R665" s="1" t="s">
        <v>2098</v>
      </c>
      <c r="S665" s="1" t="s">
        <v>2099</v>
      </c>
      <c r="T665" s="1" t="s">
        <v>2100</v>
      </c>
      <c r="U665" s="1" t="s">
        <v>2101</v>
      </c>
      <c r="V665" s="1"/>
      <c r="W665" s="1">
        <v>15949</v>
      </c>
      <c r="X665" s="42"/>
      <c r="Y665" s="1"/>
      <c r="Z665" s="1"/>
      <c r="AA665" s="44">
        <f t="shared" si="11"/>
        <v>0</v>
      </c>
      <c r="AB665" s="1"/>
      <c r="AC665" s="1"/>
      <c r="AD665" s="1"/>
      <c r="AE665" s="1" t="s">
        <v>2102</v>
      </c>
      <c r="AF665" s="1" t="s">
        <v>90</v>
      </c>
      <c r="AG665" s="1" t="s">
        <v>2070</v>
      </c>
    </row>
    <row r="666" spans="1:33" ht="89.25" x14ac:dyDescent="0.25">
      <c r="A666" s="8" t="s">
        <v>11</v>
      </c>
      <c r="B666" s="1" t="s">
        <v>2103</v>
      </c>
      <c r="C666" s="1" t="s">
        <v>2104</v>
      </c>
      <c r="D666" s="9" t="s">
        <v>540</v>
      </c>
      <c r="E666" s="1" t="s">
        <v>272</v>
      </c>
      <c r="F666" s="1" t="s">
        <v>203</v>
      </c>
      <c r="G666" s="1" t="s">
        <v>73</v>
      </c>
      <c r="H666" s="1">
        <v>311817943</v>
      </c>
      <c r="I666" s="1">
        <v>311817943</v>
      </c>
      <c r="J666" s="1" t="s">
        <v>74</v>
      </c>
      <c r="K666" s="1" t="s">
        <v>75</v>
      </c>
      <c r="L666" s="1" t="s">
        <v>2028</v>
      </c>
      <c r="M666" s="1" t="s">
        <v>2029</v>
      </c>
      <c r="N666" s="8">
        <v>3839111</v>
      </c>
      <c r="O666" s="88" t="s">
        <v>2030</v>
      </c>
      <c r="P666" s="1" t="s">
        <v>2096</v>
      </c>
      <c r="Q666" s="1" t="s">
        <v>2105</v>
      </c>
      <c r="R666" s="1" t="s">
        <v>2106</v>
      </c>
      <c r="S666" s="1" t="s">
        <v>2107</v>
      </c>
      <c r="T666" s="1" t="s">
        <v>2108</v>
      </c>
      <c r="U666" s="1" t="s">
        <v>2109</v>
      </c>
      <c r="V666" s="1"/>
      <c r="W666" s="1">
        <v>15950</v>
      </c>
      <c r="X666" s="42"/>
      <c r="Y666" s="1"/>
      <c r="Z666" s="1"/>
      <c r="AA666" s="44">
        <f t="shared" si="11"/>
        <v>0</v>
      </c>
      <c r="AB666" s="1"/>
      <c r="AC666" s="1"/>
      <c r="AD666" s="1"/>
      <c r="AE666" s="1" t="s">
        <v>2058</v>
      </c>
      <c r="AF666" s="1" t="s">
        <v>90</v>
      </c>
      <c r="AG666" s="1" t="s">
        <v>2110</v>
      </c>
    </row>
    <row r="667" spans="1:33" ht="89.25" x14ac:dyDescent="0.25">
      <c r="A667" s="8" t="s">
        <v>11</v>
      </c>
      <c r="B667" s="1" t="s">
        <v>2055</v>
      </c>
      <c r="C667" s="1" t="s">
        <v>2111</v>
      </c>
      <c r="D667" s="9" t="s">
        <v>138</v>
      </c>
      <c r="E667" s="1" t="s">
        <v>412</v>
      </c>
      <c r="F667" s="1" t="s">
        <v>203</v>
      </c>
      <c r="G667" s="1" t="s">
        <v>2112</v>
      </c>
      <c r="H667" s="1">
        <v>500000000</v>
      </c>
      <c r="I667" s="1">
        <v>500000000</v>
      </c>
      <c r="J667" s="1" t="s">
        <v>74</v>
      </c>
      <c r="K667" s="1" t="s">
        <v>75</v>
      </c>
      <c r="L667" s="1" t="s">
        <v>2028</v>
      </c>
      <c r="M667" s="1" t="s">
        <v>2029</v>
      </c>
      <c r="N667" s="8">
        <v>3839111</v>
      </c>
      <c r="O667" s="88" t="s">
        <v>2030</v>
      </c>
      <c r="P667" s="1" t="s">
        <v>2113</v>
      </c>
      <c r="Q667" s="1" t="s">
        <v>2114</v>
      </c>
      <c r="R667" s="1" t="s">
        <v>2115</v>
      </c>
      <c r="S667" s="1" t="s">
        <v>2116</v>
      </c>
      <c r="T667" s="1" t="s">
        <v>2117</v>
      </c>
      <c r="U667" s="1" t="s">
        <v>2118</v>
      </c>
      <c r="V667" s="1"/>
      <c r="W667" s="1">
        <v>15954</v>
      </c>
      <c r="X667" s="42"/>
      <c r="Y667" s="1"/>
      <c r="Z667" s="1"/>
      <c r="AA667" s="44">
        <f t="shared" si="11"/>
        <v>0</v>
      </c>
      <c r="AB667" s="1"/>
      <c r="AC667" s="1"/>
      <c r="AD667" s="1"/>
      <c r="AE667" s="1" t="s">
        <v>2058</v>
      </c>
      <c r="AF667" s="1" t="s">
        <v>90</v>
      </c>
      <c r="AG667" s="1" t="s">
        <v>2070</v>
      </c>
    </row>
    <row r="668" spans="1:33" ht="89.25" x14ac:dyDescent="0.25">
      <c r="A668" s="8" t="s">
        <v>11</v>
      </c>
      <c r="B668" s="1" t="s">
        <v>2055</v>
      </c>
      <c r="C668" s="1" t="s">
        <v>2119</v>
      </c>
      <c r="D668" s="9" t="s">
        <v>102</v>
      </c>
      <c r="E668" s="1" t="s">
        <v>86</v>
      </c>
      <c r="F668" s="1" t="s">
        <v>203</v>
      </c>
      <c r="G668" s="1" t="s">
        <v>2112</v>
      </c>
      <c r="H668" s="1">
        <v>1000000000</v>
      </c>
      <c r="I668" s="1">
        <v>1000000000</v>
      </c>
      <c r="J668" s="1" t="s">
        <v>74</v>
      </c>
      <c r="K668" s="1" t="s">
        <v>75</v>
      </c>
      <c r="L668" s="1" t="s">
        <v>2028</v>
      </c>
      <c r="M668" s="1" t="s">
        <v>2029</v>
      </c>
      <c r="N668" s="8">
        <v>3839111</v>
      </c>
      <c r="O668" s="88" t="s">
        <v>2030</v>
      </c>
      <c r="P668" s="1" t="s">
        <v>2120</v>
      </c>
      <c r="Q668" s="1" t="s">
        <v>2121</v>
      </c>
      <c r="R668" s="1" t="s">
        <v>2122</v>
      </c>
      <c r="S668" s="1" t="s">
        <v>2123</v>
      </c>
      <c r="T668" s="1" t="s">
        <v>2124</v>
      </c>
      <c r="U668" s="1" t="s">
        <v>2125</v>
      </c>
      <c r="V668" s="1"/>
      <c r="W668" s="1">
        <v>15955</v>
      </c>
      <c r="X668" s="42"/>
      <c r="Y668" s="1"/>
      <c r="Z668" s="1"/>
      <c r="AA668" s="44">
        <f t="shared" si="11"/>
        <v>0</v>
      </c>
      <c r="AB668" s="1"/>
      <c r="AC668" s="1"/>
      <c r="AD668" s="1"/>
      <c r="AE668" s="1" t="s">
        <v>2058</v>
      </c>
      <c r="AF668" s="1" t="s">
        <v>90</v>
      </c>
      <c r="AG668" s="1" t="s">
        <v>2070</v>
      </c>
    </row>
    <row r="669" spans="1:33" ht="89.25" x14ac:dyDescent="0.25">
      <c r="A669" s="8" t="s">
        <v>11</v>
      </c>
      <c r="B669" s="1" t="s">
        <v>2055</v>
      </c>
      <c r="C669" s="1" t="s">
        <v>2126</v>
      </c>
      <c r="D669" s="9" t="s">
        <v>70</v>
      </c>
      <c r="E669" s="1" t="s">
        <v>152</v>
      </c>
      <c r="F669" s="1" t="s">
        <v>2057</v>
      </c>
      <c r="G669" s="1" t="s">
        <v>2112</v>
      </c>
      <c r="H669" s="1">
        <v>499680210</v>
      </c>
      <c r="I669" s="1">
        <v>499680210</v>
      </c>
      <c r="J669" s="1" t="s">
        <v>74</v>
      </c>
      <c r="K669" s="1" t="s">
        <v>75</v>
      </c>
      <c r="L669" s="1" t="s">
        <v>2028</v>
      </c>
      <c r="M669" s="1" t="s">
        <v>2029</v>
      </c>
      <c r="N669" s="8">
        <v>3839111</v>
      </c>
      <c r="O669" s="88" t="s">
        <v>2030</v>
      </c>
      <c r="P669" s="1" t="s">
        <v>2031</v>
      </c>
      <c r="Q669" s="1" t="s">
        <v>2127</v>
      </c>
      <c r="R669" s="1" t="s">
        <v>2033</v>
      </c>
      <c r="S669" s="1" t="s">
        <v>2034</v>
      </c>
      <c r="T669" s="1" t="s">
        <v>2128</v>
      </c>
      <c r="U669" s="1" t="s">
        <v>2062</v>
      </c>
      <c r="V669" s="1"/>
      <c r="W669" s="1">
        <v>15956</v>
      </c>
      <c r="X669" s="42"/>
      <c r="Y669" s="1"/>
      <c r="Z669" s="1"/>
      <c r="AA669" s="44">
        <f t="shared" si="11"/>
        <v>0</v>
      </c>
      <c r="AB669" s="1"/>
      <c r="AC669" s="1"/>
      <c r="AD669" s="1"/>
      <c r="AE669" s="1" t="s">
        <v>2058</v>
      </c>
      <c r="AF669" s="1" t="s">
        <v>434</v>
      </c>
      <c r="AG669" s="1" t="s">
        <v>2041</v>
      </c>
    </row>
    <row r="670" spans="1:33" ht="89.25" x14ac:dyDescent="0.25">
      <c r="A670" s="8" t="s">
        <v>11</v>
      </c>
      <c r="B670" s="1" t="s">
        <v>2055</v>
      </c>
      <c r="C670" s="1" t="s">
        <v>2129</v>
      </c>
      <c r="D670" s="9" t="s">
        <v>70</v>
      </c>
      <c r="E670" s="1" t="s">
        <v>152</v>
      </c>
      <c r="F670" s="1" t="s">
        <v>2057</v>
      </c>
      <c r="G670" s="1" t="s">
        <v>2130</v>
      </c>
      <c r="H670" s="1">
        <v>4422800000</v>
      </c>
      <c r="I670" s="1">
        <v>4422800000</v>
      </c>
      <c r="J670" s="1" t="s">
        <v>74</v>
      </c>
      <c r="K670" s="1" t="s">
        <v>75</v>
      </c>
      <c r="L670" s="1" t="s">
        <v>2028</v>
      </c>
      <c r="M670" s="1" t="s">
        <v>2029</v>
      </c>
      <c r="N670" s="8">
        <v>3839111</v>
      </c>
      <c r="O670" s="88" t="s">
        <v>2030</v>
      </c>
      <c r="P670" s="1" t="s">
        <v>2031</v>
      </c>
      <c r="Q670" s="1" t="s">
        <v>2032</v>
      </c>
      <c r="R670" s="1" t="s">
        <v>2033</v>
      </c>
      <c r="S670" s="1" t="s">
        <v>2131</v>
      </c>
      <c r="T670" s="1" t="s">
        <v>2132</v>
      </c>
      <c r="U670" s="1" t="s">
        <v>2133</v>
      </c>
      <c r="V670" s="1"/>
      <c r="W670" s="1" t="s">
        <v>2134</v>
      </c>
      <c r="X670" s="42"/>
      <c r="Y670" s="1"/>
      <c r="Z670" s="1"/>
      <c r="AA670" s="44">
        <f t="shared" si="11"/>
        <v>0</v>
      </c>
      <c r="AB670" s="1"/>
      <c r="AC670" s="1"/>
      <c r="AD670" s="1"/>
      <c r="AE670" s="1" t="s">
        <v>2058</v>
      </c>
      <c r="AF670" s="1" t="s">
        <v>434</v>
      </c>
      <c r="AG670" s="1" t="s">
        <v>2041</v>
      </c>
    </row>
    <row r="671" spans="1:33" ht="76.5" x14ac:dyDescent="0.25">
      <c r="A671" s="8" t="s">
        <v>11</v>
      </c>
      <c r="B671" s="1" t="s">
        <v>2055</v>
      </c>
      <c r="C671" s="1" t="s">
        <v>2056</v>
      </c>
      <c r="D671" s="9" t="s">
        <v>70</v>
      </c>
      <c r="E671" s="1" t="s">
        <v>152</v>
      </c>
      <c r="F671" s="1" t="s">
        <v>2057</v>
      </c>
      <c r="G671" s="1" t="s">
        <v>2130</v>
      </c>
      <c r="H671" s="1">
        <v>1622800000</v>
      </c>
      <c r="I671" s="1">
        <v>1622800000</v>
      </c>
      <c r="J671" s="1" t="s">
        <v>74</v>
      </c>
      <c r="K671" s="1" t="s">
        <v>75</v>
      </c>
      <c r="L671" s="1" t="s">
        <v>2028</v>
      </c>
      <c r="M671" s="1" t="s">
        <v>2029</v>
      </c>
      <c r="N671" s="8">
        <v>3839111</v>
      </c>
      <c r="O671" s="88" t="s">
        <v>2030</v>
      </c>
      <c r="P671" s="1" t="s">
        <v>2031</v>
      </c>
      <c r="Q671" s="1" t="s">
        <v>2032</v>
      </c>
      <c r="R671" s="1" t="s">
        <v>2033</v>
      </c>
      <c r="S671" s="1" t="s">
        <v>2034</v>
      </c>
      <c r="T671" s="1" t="s">
        <v>2035</v>
      </c>
      <c r="U671" s="1" t="s">
        <v>2036</v>
      </c>
      <c r="V671" s="1"/>
      <c r="W671" s="1">
        <v>15678</v>
      </c>
      <c r="X671" s="42"/>
      <c r="Y671" s="1"/>
      <c r="Z671" s="1"/>
      <c r="AA671" s="44">
        <f t="shared" si="11"/>
        <v>0</v>
      </c>
      <c r="AB671" s="1"/>
      <c r="AC671" s="1"/>
      <c r="AD671" s="1"/>
      <c r="AE671" s="1" t="s">
        <v>2058</v>
      </c>
      <c r="AF671" s="1" t="s">
        <v>434</v>
      </c>
      <c r="AG671" s="1" t="s">
        <v>2041</v>
      </c>
    </row>
    <row r="672" spans="1:33" ht="89.25" x14ac:dyDescent="0.25">
      <c r="A672" s="8" t="s">
        <v>11</v>
      </c>
      <c r="B672" s="1" t="s">
        <v>2055</v>
      </c>
      <c r="C672" s="1" t="s">
        <v>2135</v>
      </c>
      <c r="D672" s="9" t="s">
        <v>540</v>
      </c>
      <c r="E672" s="1" t="s">
        <v>272</v>
      </c>
      <c r="F672" s="1" t="s">
        <v>2057</v>
      </c>
      <c r="G672" s="1" t="s">
        <v>2130</v>
      </c>
      <c r="H672" s="1">
        <v>9035561059</v>
      </c>
      <c r="I672" s="1">
        <v>9035561059</v>
      </c>
      <c r="J672" s="1" t="s">
        <v>74</v>
      </c>
      <c r="K672" s="1" t="s">
        <v>75</v>
      </c>
      <c r="L672" s="1" t="s">
        <v>2028</v>
      </c>
      <c r="M672" s="1" t="s">
        <v>2029</v>
      </c>
      <c r="N672" s="8">
        <v>3839111</v>
      </c>
      <c r="O672" s="88" t="s">
        <v>2030</v>
      </c>
      <c r="P672" s="1" t="s">
        <v>2136</v>
      </c>
      <c r="Q672" s="1" t="s">
        <v>2137</v>
      </c>
      <c r="R672" s="1" t="s">
        <v>2033</v>
      </c>
      <c r="S672" s="1" t="s">
        <v>2138</v>
      </c>
      <c r="T672" s="1" t="s">
        <v>2139</v>
      </c>
      <c r="U672" s="1" t="s">
        <v>2133</v>
      </c>
      <c r="V672" s="1"/>
      <c r="W672" s="1" t="s">
        <v>2140</v>
      </c>
      <c r="X672" s="42"/>
      <c r="Y672" s="1"/>
      <c r="Z672" s="1"/>
      <c r="AA672" s="44">
        <f t="shared" si="11"/>
        <v>0</v>
      </c>
      <c r="AB672" s="1"/>
      <c r="AC672" s="1"/>
      <c r="AD672" s="1"/>
      <c r="AE672" s="1" t="s">
        <v>2058</v>
      </c>
      <c r="AF672" s="1" t="s">
        <v>434</v>
      </c>
      <c r="AG672" s="1" t="s">
        <v>2041</v>
      </c>
    </row>
    <row r="673" spans="1:33" ht="89.25" x14ac:dyDescent="0.25">
      <c r="A673" s="8" t="s">
        <v>11</v>
      </c>
      <c r="B673" s="1" t="s">
        <v>2055</v>
      </c>
      <c r="C673" s="1" t="s">
        <v>2141</v>
      </c>
      <c r="D673" s="9" t="s">
        <v>540</v>
      </c>
      <c r="E673" s="1" t="s">
        <v>272</v>
      </c>
      <c r="F673" s="1" t="s">
        <v>2057</v>
      </c>
      <c r="G673" s="1" t="s">
        <v>2130</v>
      </c>
      <c r="H673" s="1">
        <v>7935561059</v>
      </c>
      <c r="I673" s="1">
        <v>7935561059</v>
      </c>
      <c r="J673" s="1" t="s">
        <v>74</v>
      </c>
      <c r="K673" s="1" t="s">
        <v>75</v>
      </c>
      <c r="L673" s="1" t="s">
        <v>2028</v>
      </c>
      <c r="M673" s="1" t="s">
        <v>2029</v>
      </c>
      <c r="N673" s="8">
        <v>3839111</v>
      </c>
      <c r="O673" s="88" t="s">
        <v>2030</v>
      </c>
      <c r="P673" s="1" t="s">
        <v>2142</v>
      </c>
      <c r="Q673" s="1" t="s">
        <v>2143</v>
      </c>
      <c r="R673" s="1" t="s">
        <v>2122</v>
      </c>
      <c r="S673" s="1" t="s">
        <v>2144</v>
      </c>
      <c r="T673" s="1" t="s">
        <v>2145</v>
      </c>
      <c r="U673" s="1" t="s">
        <v>2146</v>
      </c>
      <c r="V673" s="1"/>
      <c r="W673" s="1" t="s">
        <v>2147</v>
      </c>
      <c r="X673" s="42"/>
      <c r="Y673" s="1"/>
      <c r="Z673" s="1"/>
      <c r="AA673" s="44">
        <f t="shared" si="11"/>
        <v>0</v>
      </c>
      <c r="AB673" s="1"/>
      <c r="AC673" s="1"/>
      <c r="AD673" s="1"/>
      <c r="AE673" s="1" t="s">
        <v>2058</v>
      </c>
      <c r="AF673" s="1" t="s">
        <v>434</v>
      </c>
      <c r="AG673" s="1" t="s">
        <v>2041</v>
      </c>
    </row>
    <row r="674" spans="1:33" ht="76.5" x14ac:dyDescent="0.25">
      <c r="A674" s="8" t="s">
        <v>11</v>
      </c>
      <c r="B674" s="1" t="s">
        <v>2103</v>
      </c>
      <c r="C674" s="1" t="s">
        <v>2148</v>
      </c>
      <c r="D674" s="9" t="s">
        <v>151</v>
      </c>
      <c r="E674" s="1" t="s">
        <v>152</v>
      </c>
      <c r="F674" s="1" t="s">
        <v>203</v>
      </c>
      <c r="G674" s="1" t="s">
        <v>2130</v>
      </c>
      <c r="H674" s="1">
        <v>5129180530</v>
      </c>
      <c r="I674" s="1">
        <v>5129180530</v>
      </c>
      <c r="J674" s="1" t="s">
        <v>74</v>
      </c>
      <c r="K674" s="1" t="s">
        <v>75</v>
      </c>
      <c r="L674" s="1" t="s">
        <v>2028</v>
      </c>
      <c r="M674" s="1" t="s">
        <v>2029</v>
      </c>
      <c r="N674" s="8">
        <v>3839111</v>
      </c>
      <c r="O674" s="88" t="s">
        <v>2030</v>
      </c>
      <c r="P674" s="1" t="s">
        <v>2096</v>
      </c>
      <c r="Q674" s="1" t="s">
        <v>2149</v>
      </c>
      <c r="R674" s="1" t="s">
        <v>2150</v>
      </c>
      <c r="S674" s="1" t="s">
        <v>2151</v>
      </c>
      <c r="T674" s="1" t="s">
        <v>2108</v>
      </c>
      <c r="U674" s="1" t="s">
        <v>2109</v>
      </c>
      <c r="V674" s="1"/>
      <c r="W674" s="1" t="s">
        <v>2147</v>
      </c>
      <c r="X674" s="42"/>
      <c r="Y674" s="1"/>
      <c r="Z674" s="1"/>
      <c r="AA674" s="44">
        <f t="shared" si="11"/>
        <v>0</v>
      </c>
      <c r="AB674" s="1"/>
      <c r="AC674" s="1"/>
      <c r="AD674" s="1"/>
      <c r="AE674" s="1" t="s">
        <v>2152</v>
      </c>
      <c r="AF674" s="1" t="s">
        <v>434</v>
      </c>
      <c r="AG674" s="1" t="s">
        <v>2041</v>
      </c>
    </row>
    <row r="675" spans="1:33" ht="25.5" x14ac:dyDescent="0.25">
      <c r="A675" s="8" t="s">
        <v>11</v>
      </c>
      <c r="B675" s="1">
        <v>14111700</v>
      </c>
      <c r="C675" s="1" t="s">
        <v>2153</v>
      </c>
      <c r="D675" s="9" t="s">
        <v>151</v>
      </c>
      <c r="E675" s="1" t="s">
        <v>158</v>
      </c>
      <c r="F675" s="1" t="s">
        <v>311</v>
      </c>
      <c r="G675" s="1" t="s">
        <v>2154</v>
      </c>
      <c r="H675" s="1">
        <v>4300000</v>
      </c>
      <c r="I675" s="1">
        <v>4300000</v>
      </c>
      <c r="J675" s="1" t="s">
        <v>74</v>
      </c>
      <c r="K675" s="1" t="s">
        <v>75</v>
      </c>
      <c r="L675" s="1" t="s">
        <v>2028</v>
      </c>
      <c r="M675" s="1" t="s">
        <v>2029</v>
      </c>
      <c r="N675" s="8">
        <v>3839111</v>
      </c>
      <c r="O675" s="88" t="s">
        <v>2030</v>
      </c>
      <c r="P675" s="1" t="s">
        <v>2072</v>
      </c>
      <c r="Q675" s="1" t="s">
        <v>2072</v>
      </c>
      <c r="R675" s="1" t="s">
        <v>2072</v>
      </c>
      <c r="S675" s="1" t="s">
        <v>2072</v>
      </c>
      <c r="T675" s="1"/>
      <c r="U675" s="1"/>
      <c r="V675" s="1"/>
      <c r="W675" s="1"/>
      <c r="X675" s="42"/>
      <c r="Y675" s="1"/>
      <c r="Z675" s="1"/>
      <c r="AA675" s="43">
        <v>0</v>
      </c>
      <c r="AB675" s="1"/>
      <c r="AC675" s="1"/>
      <c r="AD675" s="1"/>
      <c r="AE675" s="1" t="s">
        <v>2054</v>
      </c>
      <c r="AF675" s="1" t="s">
        <v>90</v>
      </c>
      <c r="AG675" s="1" t="s">
        <v>2110</v>
      </c>
    </row>
    <row r="676" spans="1:33" ht="25.5" x14ac:dyDescent="0.25">
      <c r="A676" s="8" t="s">
        <v>11</v>
      </c>
      <c r="B676" s="1">
        <v>55101500</v>
      </c>
      <c r="C676" s="1" t="s">
        <v>2155</v>
      </c>
      <c r="D676" s="9" t="s">
        <v>151</v>
      </c>
      <c r="E676" s="1" t="s">
        <v>158</v>
      </c>
      <c r="F676" s="1" t="s">
        <v>311</v>
      </c>
      <c r="G676" s="1" t="s">
        <v>2154</v>
      </c>
      <c r="H676" s="1">
        <v>2795000</v>
      </c>
      <c r="I676" s="1">
        <v>2795000</v>
      </c>
      <c r="J676" s="1" t="s">
        <v>74</v>
      </c>
      <c r="K676" s="1" t="s">
        <v>75</v>
      </c>
      <c r="L676" s="1" t="s">
        <v>2028</v>
      </c>
      <c r="M676" s="1" t="s">
        <v>2029</v>
      </c>
      <c r="N676" s="8">
        <v>3839111</v>
      </c>
      <c r="O676" s="88" t="s">
        <v>2030</v>
      </c>
      <c r="P676" s="1" t="s">
        <v>2072</v>
      </c>
      <c r="Q676" s="1" t="s">
        <v>2072</v>
      </c>
      <c r="R676" s="1" t="s">
        <v>2072</v>
      </c>
      <c r="S676" s="1" t="s">
        <v>2072</v>
      </c>
      <c r="T676" s="1"/>
      <c r="U676" s="1"/>
      <c r="V676" s="1"/>
      <c r="W676" s="1"/>
      <c r="X676" s="42"/>
      <c r="Y676" s="1"/>
      <c r="Z676" s="1"/>
      <c r="AA676" s="43">
        <v>0</v>
      </c>
      <c r="AB676" s="1"/>
      <c r="AC676" s="1"/>
      <c r="AD676" s="1"/>
      <c r="AE676" s="1" t="s">
        <v>2054</v>
      </c>
      <c r="AF676" s="1" t="s">
        <v>90</v>
      </c>
      <c r="AG676" s="1" t="s">
        <v>2070</v>
      </c>
    </row>
    <row r="677" spans="1:33" ht="25.5" x14ac:dyDescent="0.25">
      <c r="A677" s="8" t="s">
        <v>11</v>
      </c>
      <c r="B677" s="1">
        <v>72102900</v>
      </c>
      <c r="C677" s="1" t="s">
        <v>2156</v>
      </c>
      <c r="D677" s="9" t="s">
        <v>151</v>
      </c>
      <c r="E677" s="1" t="s">
        <v>158</v>
      </c>
      <c r="F677" s="1" t="s">
        <v>311</v>
      </c>
      <c r="G677" s="1" t="s">
        <v>2154</v>
      </c>
      <c r="H677" s="1">
        <v>1174000</v>
      </c>
      <c r="I677" s="1">
        <v>1174000</v>
      </c>
      <c r="J677" s="1" t="s">
        <v>74</v>
      </c>
      <c r="K677" s="1" t="s">
        <v>75</v>
      </c>
      <c r="L677" s="1" t="s">
        <v>2028</v>
      </c>
      <c r="M677" s="1" t="s">
        <v>2029</v>
      </c>
      <c r="N677" s="8">
        <v>3839111</v>
      </c>
      <c r="O677" s="88" t="s">
        <v>2030</v>
      </c>
      <c r="P677" s="1" t="s">
        <v>2072</v>
      </c>
      <c r="Q677" s="1" t="s">
        <v>2072</v>
      </c>
      <c r="R677" s="1" t="s">
        <v>2072</v>
      </c>
      <c r="S677" s="1" t="s">
        <v>2072</v>
      </c>
      <c r="T677" s="1"/>
      <c r="U677" s="1"/>
      <c r="V677" s="1"/>
      <c r="W677" s="1"/>
      <c r="X677" s="42"/>
      <c r="Y677" s="1"/>
      <c r="Z677" s="1"/>
      <c r="AA677" s="43">
        <v>0</v>
      </c>
      <c r="AB677" s="1"/>
      <c r="AC677" s="1"/>
      <c r="AD677" s="1"/>
      <c r="AE677" s="1" t="s">
        <v>2054</v>
      </c>
      <c r="AF677" s="1" t="s">
        <v>90</v>
      </c>
      <c r="AG677" s="1" t="s">
        <v>2110</v>
      </c>
    </row>
    <row r="678" spans="1:33" ht="25.5" x14ac:dyDescent="0.25">
      <c r="A678" s="8" t="s">
        <v>11</v>
      </c>
      <c r="B678" s="1">
        <v>90121502</v>
      </c>
      <c r="C678" s="1" t="s">
        <v>2157</v>
      </c>
      <c r="D678" s="9" t="s">
        <v>96</v>
      </c>
      <c r="E678" s="1" t="s">
        <v>123</v>
      </c>
      <c r="F678" s="1" t="s">
        <v>103</v>
      </c>
      <c r="G678" s="1" t="s">
        <v>2158</v>
      </c>
      <c r="H678" s="1">
        <v>50000000</v>
      </c>
      <c r="I678" s="1">
        <v>50000000</v>
      </c>
      <c r="J678" s="1" t="s">
        <v>74</v>
      </c>
      <c r="K678" s="1" t="s">
        <v>75</v>
      </c>
      <c r="L678" s="1" t="s">
        <v>2028</v>
      </c>
      <c r="M678" s="1" t="s">
        <v>2029</v>
      </c>
      <c r="N678" s="8">
        <v>3839111</v>
      </c>
      <c r="O678" s="88" t="s">
        <v>2030</v>
      </c>
      <c r="P678" s="1" t="s">
        <v>2072</v>
      </c>
      <c r="Q678" s="1" t="s">
        <v>2072</v>
      </c>
      <c r="R678" s="1" t="s">
        <v>2072</v>
      </c>
      <c r="S678" s="1">
        <v>999999</v>
      </c>
      <c r="T678" s="1"/>
      <c r="U678" s="1"/>
      <c r="V678" s="1"/>
      <c r="W678" s="1">
        <v>15677</v>
      </c>
      <c r="X678" s="42"/>
      <c r="Y678" s="1"/>
      <c r="Z678" s="1"/>
      <c r="AA678" s="44">
        <f t="shared" si="11"/>
        <v>0</v>
      </c>
      <c r="AB678" s="1"/>
      <c r="AC678" s="1"/>
      <c r="AD678" s="1"/>
      <c r="AE678" s="1" t="s">
        <v>2054</v>
      </c>
      <c r="AF678" s="1" t="s">
        <v>90</v>
      </c>
      <c r="AG678" s="1" t="s">
        <v>2070</v>
      </c>
    </row>
    <row r="679" spans="1:33" ht="51" x14ac:dyDescent="0.25">
      <c r="A679" s="8" t="s">
        <v>5</v>
      </c>
      <c r="B679" s="1">
        <v>78111800</v>
      </c>
      <c r="C679" s="1" t="s">
        <v>2159</v>
      </c>
      <c r="D679" s="9" t="s">
        <v>96</v>
      </c>
      <c r="E679" s="1" t="s">
        <v>152</v>
      </c>
      <c r="F679" s="1" t="s">
        <v>159</v>
      </c>
      <c r="G679" s="1" t="s">
        <v>73</v>
      </c>
      <c r="H679" s="2">
        <f t="shared" ref="H679:I679" si="12">7470000*6</f>
        <v>44820000</v>
      </c>
      <c r="I679" s="2">
        <f t="shared" si="12"/>
        <v>44820000</v>
      </c>
      <c r="J679" s="1" t="s">
        <v>74</v>
      </c>
      <c r="K679" s="1" t="s">
        <v>75</v>
      </c>
      <c r="L679" s="1" t="s">
        <v>2160</v>
      </c>
      <c r="M679" s="5" t="s">
        <v>182</v>
      </c>
      <c r="N679" s="8" t="s">
        <v>2161</v>
      </c>
      <c r="O679" s="88" t="s">
        <v>2162</v>
      </c>
      <c r="P679" s="1"/>
      <c r="Q679" s="1"/>
      <c r="R679" s="1"/>
      <c r="S679" s="1"/>
      <c r="T679" s="1"/>
      <c r="U679" s="1"/>
      <c r="V679" s="1"/>
      <c r="W679" s="1"/>
      <c r="X679" s="42"/>
      <c r="Y679" s="1"/>
      <c r="Z679" s="1"/>
      <c r="AA679" s="43">
        <v>0</v>
      </c>
      <c r="AB679" s="1"/>
      <c r="AC679" s="1"/>
      <c r="AD679" s="1"/>
      <c r="AE679" s="1" t="s">
        <v>2160</v>
      </c>
      <c r="AF679" s="1" t="s">
        <v>90</v>
      </c>
      <c r="AG679" s="1" t="s">
        <v>186</v>
      </c>
    </row>
    <row r="680" spans="1:33" ht="51" x14ac:dyDescent="0.25">
      <c r="A680" s="8" t="s">
        <v>5</v>
      </c>
      <c r="B680" s="1">
        <v>78111502</v>
      </c>
      <c r="C680" s="1" t="s">
        <v>2163</v>
      </c>
      <c r="D680" s="9" t="s">
        <v>96</v>
      </c>
      <c r="E680" s="1" t="s">
        <v>2164</v>
      </c>
      <c r="F680" s="1" t="s">
        <v>159</v>
      </c>
      <c r="G680" s="1" t="s">
        <v>73</v>
      </c>
      <c r="H680" s="2">
        <f>5616000*6</f>
        <v>33696000</v>
      </c>
      <c r="I680" s="2">
        <f>5616000*6</f>
        <v>33696000</v>
      </c>
      <c r="J680" s="1" t="s">
        <v>74</v>
      </c>
      <c r="K680" s="1" t="s">
        <v>75</v>
      </c>
      <c r="L680" s="1" t="s">
        <v>2160</v>
      </c>
      <c r="M680" s="5" t="s">
        <v>182</v>
      </c>
      <c r="N680" s="8" t="s">
        <v>2161</v>
      </c>
      <c r="O680" s="88" t="s">
        <v>2162</v>
      </c>
      <c r="P680" s="1"/>
      <c r="Q680" s="1"/>
      <c r="R680" s="1"/>
      <c r="S680" s="1"/>
      <c r="T680" s="1"/>
      <c r="U680" s="1"/>
      <c r="V680" s="1"/>
      <c r="W680" s="1"/>
      <c r="X680" s="42"/>
      <c r="Y680" s="1"/>
      <c r="Z680" s="1"/>
      <c r="AA680" s="43">
        <v>0</v>
      </c>
      <c r="AB680" s="1"/>
      <c r="AC680" s="1"/>
      <c r="AD680" s="1"/>
      <c r="AE680" s="1" t="s">
        <v>2160</v>
      </c>
      <c r="AF680" s="1" t="s">
        <v>90</v>
      </c>
      <c r="AG680" s="1" t="s">
        <v>186</v>
      </c>
    </row>
    <row r="681" spans="1:33" ht="51" x14ac:dyDescent="0.25">
      <c r="A681" s="8" t="s">
        <v>5</v>
      </c>
      <c r="B681" s="1">
        <v>30171505</v>
      </c>
      <c r="C681" s="1" t="s">
        <v>2165</v>
      </c>
      <c r="D681" s="9" t="s">
        <v>151</v>
      </c>
      <c r="E681" s="1" t="s">
        <v>2166</v>
      </c>
      <c r="F681" s="1" t="s">
        <v>140</v>
      </c>
      <c r="G681" s="1" t="s">
        <v>73</v>
      </c>
      <c r="H681" s="2">
        <v>2500000</v>
      </c>
      <c r="I681" s="2">
        <v>2500000</v>
      </c>
      <c r="J681" s="1" t="s">
        <v>74</v>
      </c>
      <c r="K681" s="1" t="s">
        <v>75</v>
      </c>
      <c r="L681" s="1" t="s">
        <v>2160</v>
      </c>
      <c r="M681" s="5" t="s">
        <v>182</v>
      </c>
      <c r="N681" s="8" t="s">
        <v>2161</v>
      </c>
      <c r="O681" s="88" t="s">
        <v>2162</v>
      </c>
      <c r="P681" s="1"/>
      <c r="Q681" s="1"/>
      <c r="R681" s="1"/>
      <c r="S681" s="1"/>
      <c r="T681" s="1"/>
      <c r="U681" s="1"/>
      <c r="V681" s="1"/>
      <c r="W681" s="1"/>
      <c r="X681" s="42"/>
      <c r="Y681" s="1"/>
      <c r="Z681" s="1"/>
      <c r="AA681" s="43">
        <v>0</v>
      </c>
      <c r="AB681" s="1"/>
      <c r="AC681" s="1"/>
      <c r="AD681" s="1"/>
      <c r="AE681" s="1" t="s">
        <v>2160</v>
      </c>
      <c r="AF681" s="1" t="s">
        <v>90</v>
      </c>
      <c r="AG681" s="1" t="s">
        <v>186</v>
      </c>
    </row>
    <row r="682" spans="1:33" ht="63.75" x14ac:dyDescent="0.25">
      <c r="A682" s="8" t="s">
        <v>5</v>
      </c>
      <c r="B682" s="1">
        <v>72141400</v>
      </c>
      <c r="C682" s="1" t="s">
        <v>2167</v>
      </c>
      <c r="D682" s="9" t="s">
        <v>102</v>
      </c>
      <c r="E682" s="1" t="s">
        <v>2168</v>
      </c>
      <c r="F682" s="1" t="s">
        <v>72</v>
      </c>
      <c r="G682" s="1" t="s">
        <v>73</v>
      </c>
      <c r="H682" s="2">
        <v>1800000000</v>
      </c>
      <c r="I682" s="2">
        <v>1800000000</v>
      </c>
      <c r="J682" s="1" t="s">
        <v>74</v>
      </c>
      <c r="K682" s="1" t="s">
        <v>75</v>
      </c>
      <c r="L682" s="1" t="s">
        <v>2169</v>
      </c>
      <c r="M682" s="5" t="s">
        <v>182</v>
      </c>
      <c r="N682" s="8" t="s">
        <v>2170</v>
      </c>
      <c r="O682" s="12" t="s">
        <v>2171</v>
      </c>
      <c r="P682" s="1" t="s">
        <v>2172</v>
      </c>
      <c r="Q682" s="1" t="s">
        <v>2173</v>
      </c>
      <c r="R682" s="1" t="s">
        <v>2174</v>
      </c>
      <c r="S682" s="1">
        <v>230003001</v>
      </c>
      <c r="T682" s="1" t="s">
        <v>2173</v>
      </c>
      <c r="U682" s="1" t="s">
        <v>2175</v>
      </c>
      <c r="V682" s="1"/>
      <c r="W682" s="1"/>
      <c r="X682" s="42"/>
      <c r="Y682" s="1"/>
      <c r="Z682" s="1"/>
      <c r="AA682" s="43">
        <v>0</v>
      </c>
      <c r="AB682" s="1"/>
      <c r="AC682" s="1"/>
      <c r="AD682" s="1"/>
      <c r="AE682" s="1" t="s">
        <v>2169</v>
      </c>
      <c r="AF682" s="1" t="s">
        <v>2176</v>
      </c>
      <c r="AG682" s="1" t="s">
        <v>186</v>
      </c>
    </row>
    <row r="683" spans="1:33" ht="63.75" x14ac:dyDescent="0.25">
      <c r="A683" s="8" t="s">
        <v>5</v>
      </c>
      <c r="B683" s="1">
        <v>72141400</v>
      </c>
      <c r="C683" s="1" t="s">
        <v>2177</v>
      </c>
      <c r="D683" s="9" t="s">
        <v>102</v>
      </c>
      <c r="E683" s="1" t="s">
        <v>2178</v>
      </c>
      <c r="F683" s="1" t="s">
        <v>72</v>
      </c>
      <c r="G683" s="1" t="s">
        <v>73</v>
      </c>
      <c r="H683" s="2">
        <v>1000000000</v>
      </c>
      <c r="I683" s="2">
        <v>1000000000</v>
      </c>
      <c r="J683" s="1" t="s">
        <v>74</v>
      </c>
      <c r="K683" s="1" t="s">
        <v>75</v>
      </c>
      <c r="L683" s="1" t="s">
        <v>2169</v>
      </c>
      <c r="M683" s="5" t="s">
        <v>182</v>
      </c>
      <c r="N683" s="8" t="s">
        <v>2170</v>
      </c>
      <c r="O683" s="12" t="s">
        <v>2171</v>
      </c>
      <c r="P683" s="1" t="s">
        <v>2172</v>
      </c>
      <c r="Q683" s="1" t="s">
        <v>2173</v>
      </c>
      <c r="R683" s="1" t="s">
        <v>2174</v>
      </c>
      <c r="S683" s="1">
        <v>230003001</v>
      </c>
      <c r="T683" s="1" t="s">
        <v>2173</v>
      </c>
      <c r="U683" s="1" t="s">
        <v>2175</v>
      </c>
      <c r="V683" s="1"/>
      <c r="W683" s="1"/>
      <c r="X683" s="42"/>
      <c r="Y683" s="1"/>
      <c r="Z683" s="1"/>
      <c r="AA683" s="43">
        <v>0</v>
      </c>
      <c r="AB683" s="1"/>
      <c r="AC683" s="1"/>
      <c r="AD683" s="1"/>
      <c r="AE683" s="1" t="s">
        <v>2169</v>
      </c>
      <c r="AF683" s="1" t="s">
        <v>2176</v>
      </c>
      <c r="AG683" s="1" t="s">
        <v>186</v>
      </c>
    </row>
    <row r="684" spans="1:33" ht="63.75" x14ac:dyDescent="0.25">
      <c r="A684" s="8" t="s">
        <v>5</v>
      </c>
      <c r="B684" s="1">
        <v>72141400</v>
      </c>
      <c r="C684" s="1" t="s">
        <v>2179</v>
      </c>
      <c r="D684" s="9" t="s">
        <v>102</v>
      </c>
      <c r="E684" s="1" t="s">
        <v>2180</v>
      </c>
      <c r="F684" s="1" t="s">
        <v>72</v>
      </c>
      <c r="G684" s="1" t="s">
        <v>73</v>
      </c>
      <c r="H684" s="2">
        <v>1295000000</v>
      </c>
      <c r="I684" s="2">
        <v>1295000000</v>
      </c>
      <c r="J684" s="1" t="s">
        <v>74</v>
      </c>
      <c r="K684" s="1" t="s">
        <v>75</v>
      </c>
      <c r="L684" s="1" t="s">
        <v>2169</v>
      </c>
      <c r="M684" s="5" t="s">
        <v>182</v>
      </c>
      <c r="N684" s="8" t="s">
        <v>2170</v>
      </c>
      <c r="O684" s="12" t="s">
        <v>2171</v>
      </c>
      <c r="P684" s="1" t="s">
        <v>2172</v>
      </c>
      <c r="Q684" s="1" t="s">
        <v>2173</v>
      </c>
      <c r="R684" s="1" t="s">
        <v>2174</v>
      </c>
      <c r="S684" s="1">
        <v>230003001</v>
      </c>
      <c r="T684" s="1" t="s">
        <v>2173</v>
      </c>
      <c r="U684" s="1" t="s">
        <v>2175</v>
      </c>
      <c r="V684" s="1"/>
      <c r="W684" s="1"/>
      <c r="X684" s="42"/>
      <c r="Y684" s="1"/>
      <c r="Z684" s="1"/>
      <c r="AA684" s="43">
        <v>0</v>
      </c>
      <c r="AB684" s="1"/>
      <c r="AC684" s="1"/>
      <c r="AD684" s="1"/>
      <c r="AE684" s="1" t="s">
        <v>2169</v>
      </c>
      <c r="AF684" s="1" t="s">
        <v>2176</v>
      </c>
      <c r="AG684" s="1" t="s">
        <v>186</v>
      </c>
    </row>
    <row r="685" spans="1:33" ht="76.5" x14ac:dyDescent="0.25">
      <c r="A685" s="8" t="s">
        <v>5</v>
      </c>
      <c r="B685" s="1">
        <v>95121801</v>
      </c>
      <c r="C685" s="5" t="s">
        <v>2181</v>
      </c>
      <c r="D685" s="9" t="s">
        <v>102</v>
      </c>
      <c r="E685" s="1" t="s">
        <v>2182</v>
      </c>
      <c r="F685" s="1" t="s">
        <v>98</v>
      </c>
      <c r="G685" s="1" t="s">
        <v>73</v>
      </c>
      <c r="H685" s="2">
        <v>8000000000</v>
      </c>
      <c r="I685" s="2">
        <v>8000000000</v>
      </c>
      <c r="J685" s="1" t="s">
        <v>74</v>
      </c>
      <c r="K685" s="1" t="s">
        <v>75</v>
      </c>
      <c r="L685" s="1" t="s">
        <v>2183</v>
      </c>
      <c r="M685" s="5" t="s">
        <v>182</v>
      </c>
      <c r="N685" s="8" t="s">
        <v>2184</v>
      </c>
      <c r="O685" s="88" t="s">
        <v>2185</v>
      </c>
      <c r="P685" s="1" t="s">
        <v>2186</v>
      </c>
      <c r="Q685" s="1" t="s">
        <v>2187</v>
      </c>
      <c r="R685" s="1" t="s">
        <v>2188</v>
      </c>
      <c r="S685" s="10" t="s">
        <v>2189</v>
      </c>
      <c r="T685" s="1" t="s">
        <v>2187</v>
      </c>
      <c r="U685" s="1" t="s">
        <v>2187</v>
      </c>
      <c r="V685" s="1"/>
      <c r="W685" s="1"/>
      <c r="X685" s="42"/>
      <c r="Y685" s="1"/>
      <c r="Z685" s="1"/>
      <c r="AA685" s="43">
        <v>0</v>
      </c>
      <c r="AB685" s="1"/>
      <c r="AC685" s="1"/>
      <c r="AD685" s="1"/>
      <c r="AE685" s="1" t="s">
        <v>2183</v>
      </c>
      <c r="AF685" s="1" t="s">
        <v>90</v>
      </c>
      <c r="AG685" s="1" t="s">
        <v>186</v>
      </c>
    </row>
    <row r="686" spans="1:33" ht="51" x14ac:dyDescent="0.25">
      <c r="A686" s="8" t="s">
        <v>5</v>
      </c>
      <c r="B686" s="1">
        <v>45121504</v>
      </c>
      <c r="C686" s="1" t="s">
        <v>2190</v>
      </c>
      <c r="D686" s="9" t="s">
        <v>151</v>
      </c>
      <c r="E686" s="1" t="s">
        <v>2191</v>
      </c>
      <c r="F686" s="1" t="s">
        <v>140</v>
      </c>
      <c r="G686" s="1" t="s">
        <v>73</v>
      </c>
      <c r="H686" s="2">
        <v>16000000</v>
      </c>
      <c r="I686" s="2">
        <v>16000000</v>
      </c>
      <c r="J686" s="1" t="s">
        <v>74</v>
      </c>
      <c r="K686" s="1" t="s">
        <v>75</v>
      </c>
      <c r="L686" s="1" t="s">
        <v>2192</v>
      </c>
      <c r="M686" s="5" t="s">
        <v>182</v>
      </c>
      <c r="N686" s="8" t="s">
        <v>2193</v>
      </c>
      <c r="O686" s="88" t="s">
        <v>2194</v>
      </c>
      <c r="P686" s="1" t="s">
        <v>2195</v>
      </c>
      <c r="Q686" s="1" t="s">
        <v>2196</v>
      </c>
      <c r="R686" s="1" t="s">
        <v>2197</v>
      </c>
      <c r="S686" s="1">
        <v>230000001</v>
      </c>
      <c r="T686" s="1" t="s">
        <v>2198</v>
      </c>
      <c r="U686" s="1" t="s">
        <v>2199</v>
      </c>
      <c r="V686" s="1"/>
      <c r="W686" s="1"/>
      <c r="X686" s="42"/>
      <c r="Y686" s="1"/>
      <c r="Z686" s="1"/>
      <c r="AA686" s="43">
        <v>0</v>
      </c>
      <c r="AB686" s="1"/>
      <c r="AC686" s="1"/>
      <c r="AD686" s="1"/>
      <c r="AE686" s="1" t="s">
        <v>2192</v>
      </c>
      <c r="AF686" s="1" t="s">
        <v>90</v>
      </c>
      <c r="AG686" s="1" t="s">
        <v>186</v>
      </c>
    </row>
    <row r="687" spans="1:33" ht="51" x14ac:dyDescent="0.25">
      <c r="A687" s="8" t="s">
        <v>5</v>
      </c>
      <c r="B687" s="11">
        <v>53102710</v>
      </c>
      <c r="C687" s="1" t="s">
        <v>2200</v>
      </c>
      <c r="D687" s="9" t="s">
        <v>102</v>
      </c>
      <c r="E687" s="1" t="s">
        <v>139</v>
      </c>
      <c r="F687" s="1" t="s">
        <v>140</v>
      </c>
      <c r="G687" s="1" t="s">
        <v>73</v>
      </c>
      <c r="H687" s="2">
        <v>25000000</v>
      </c>
      <c r="I687" s="2">
        <v>25000000</v>
      </c>
      <c r="J687" s="1" t="s">
        <v>74</v>
      </c>
      <c r="K687" s="1" t="s">
        <v>75</v>
      </c>
      <c r="L687" s="1" t="s">
        <v>2192</v>
      </c>
      <c r="M687" s="5" t="s">
        <v>182</v>
      </c>
      <c r="N687" s="8" t="s">
        <v>2193</v>
      </c>
      <c r="O687" s="88" t="s">
        <v>2194</v>
      </c>
      <c r="P687" s="1" t="s">
        <v>2195</v>
      </c>
      <c r="Q687" s="1" t="s">
        <v>2196</v>
      </c>
      <c r="R687" s="1" t="s">
        <v>2197</v>
      </c>
      <c r="S687" s="1">
        <v>230000000</v>
      </c>
      <c r="T687" s="1" t="s">
        <v>2198</v>
      </c>
      <c r="U687" s="1" t="s">
        <v>2199</v>
      </c>
      <c r="V687" s="1"/>
      <c r="W687" s="1"/>
      <c r="X687" s="42"/>
      <c r="Y687" s="1"/>
      <c r="Z687" s="1"/>
      <c r="AA687" s="43">
        <v>0</v>
      </c>
      <c r="AB687" s="1"/>
      <c r="AC687" s="1"/>
      <c r="AD687" s="1"/>
      <c r="AE687" s="1" t="s">
        <v>2192</v>
      </c>
      <c r="AF687" s="1" t="s">
        <v>90</v>
      </c>
      <c r="AG687" s="1" t="s">
        <v>186</v>
      </c>
    </row>
    <row r="688" spans="1:33" ht="51" x14ac:dyDescent="0.25">
      <c r="A688" s="8" t="s">
        <v>5</v>
      </c>
      <c r="B688" s="11">
        <v>43231511</v>
      </c>
      <c r="C688" s="1" t="s">
        <v>2201</v>
      </c>
      <c r="D688" s="9" t="s">
        <v>102</v>
      </c>
      <c r="E688" s="1" t="s">
        <v>1100</v>
      </c>
      <c r="F688" s="1" t="s">
        <v>2202</v>
      </c>
      <c r="G688" s="1" t="s">
        <v>73</v>
      </c>
      <c r="H688" s="2">
        <v>1700000000</v>
      </c>
      <c r="I688" s="2">
        <v>1700000000</v>
      </c>
      <c r="J688" s="1" t="s">
        <v>916</v>
      </c>
      <c r="K688" s="1" t="s">
        <v>2203</v>
      </c>
      <c r="L688" s="1" t="s">
        <v>2204</v>
      </c>
      <c r="M688" s="5" t="s">
        <v>182</v>
      </c>
      <c r="N688" s="8" t="s">
        <v>2205</v>
      </c>
      <c r="O688" s="88" t="s">
        <v>2206</v>
      </c>
      <c r="P688" s="1" t="s">
        <v>2195</v>
      </c>
      <c r="Q688" s="1" t="s">
        <v>2196</v>
      </c>
      <c r="R688" s="1" t="s">
        <v>2197</v>
      </c>
      <c r="S688" s="1">
        <v>230000001</v>
      </c>
      <c r="T688" s="1" t="s">
        <v>2198</v>
      </c>
      <c r="U688" s="1" t="s">
        <v>2199</v>
      </c>
      <c r="V688" s="1"/>
      <c r="W688" s="1"/>
      <c r="X688" s="42"/>
      <c r="Y688" s="1"/>
      <c r="Z688" s="1"/>
      <c r="AA688" s="43">
        <v>0</v>
      </c>
      <c r="AB688" s="1"/>
      <c r="AC688" s="1"/>
      <c r="AD688" s="1"/>
      <c r="AE688" s="1" t="s">
        <v>2204</v>
      </c>
      <c r="AF688" s="1" t="s">
        <v>90</v>
      </c>
      <c r="AG688" s="1" t="s">
        <v>186</v>
      </c>
    </row>
    <row r="689" spans="1:33" ht="51" x14ac:dyDescent="0.25">
      <c r="A689" s="8" t="s">
        <v>5</v>
      </c>
      <c r="B689" s="11">
        <v>45121516</v>
      </c>
      <c r="C689" s="1" t="s">
        <v>2207</v>
      </c>
      <c r="D689" s="9" t="s">
        <v>151</v>
      </c>
      <c r="E689" s="1" t="s">
        <v>2191</v>
      </c>
      <c r="F689" s="1" t="s">
        <v>2202</v>
      </c>
      <c r="G689" s="1" t="s">
        <v>73</v>
      </c>
      <c r="H689" s="2">
        <v>25000000</v>
      </c>
      <c r="I689" s="2">
        <v>25000000</v>
      </c>
      <c r="J689" s="1" t="s">
        <v>74</v>
      </c>
      <c r="K689" s="1" t="s">
        <v>75</v>
      </c>
      <c r="L689" s="1" t="s">
        <v>2204</v>
      </c>
      <c r="M689" s="5" t="s">
        <v>182</v>
      </c>
      <c r="N689" s="8" t="s">
        <v>2205</v>
      </c>
      <c r="O689" s="88" t="s">
        <v>2206</v>
      </c>
      <c r="P689" s="1" t="s">
        <v>2195</v>
      </c>
      <c r="Q689" s="1" t="s">
        <v>2196</v>
      </c>
      <c r="R689" s="1" t="s">
        <v>2197</v>
      </c>
      <c r="S689" s="1">
        <v>230000001</v>
      </c>
      <c r="T689" s="1" t="s">
        <v>2198</v>
      </c>
      <c r="U689" s="1" t="s">
        <v>2199</v>
      </c>
      <c r="V689" s="1"/>
      <c r="W689" s="1"/>
      <c r="X689" s="42"/>
      <c r="Y689" s="1"/>
      <c r="Z689" s="1"/>
      <c r="AA689" s="43">
        <v>0</v>
      </c>
      <c r="AB689" s="1"/>
      <c r="AC689" s="1"/>
      <c r="AD689" s="1"/>
      <c r="AE689" s="1" t="s">
        <v>2204</v>
      </c>
      <c r="AF689" s="1" t="s">
        <v>90</v>
      </c>
      <c r="AG689" s="1" t="s">
        <v>186</v>
      </c>
    </row>
    <row r="690" spans="1:33" ht="51" x14ac:dyDescent="0.25">
      <c r="A690" s="8" t="s">
        <v>5</v>
      </c>
      <c r="B690" s="11">
        <v>80141602</v>
      </c>
      <c r="C690" s="1" t="s">
        <v>2208</v>
      </c>
      <c r="D690" s="9" t="s">
        <v>96</v>
      </c>
      <c r="E690" s="1" t="s">
        <v>97</v>
      </c>
      <c r="F690" s="1" t="s">
        <v>72</v>
      </c>
      <c r="G690" s="1" t="s">
        <v>73</v>
      </c>
      <c r="H690" s="2">
        <v>85000000</v>
      </c>
      <c r="I690" s="2">
        <v>85000000</v>
      </c>
      <c r="J690" s="1" t="s">
        <v>74</v>
      </c>
      <c r="K690" s="1" t="s">
        <v>75</v>
      </c>
      <c r="L690" s="1" t="s">
        <v>2192</v>
      </c>
      <c r="M690" s="5" t="s">
        <v>182</v>
      </c>
      <c r="N690" s="8" t="s">
        <v>2193</v>
      </c>
      <c r="O690" s="88" t="s">
        <v>2194</v>
      </c>
      <c r="P690" s="1" t="s">
        <v>2195</v>
      </c>
      <c r="Q690" s="1" t="s">
        <v>2196</v>
      </c>
      <c r="R690" s="1" t="s">
        <v>2197</v>
      </c>
      <c r="S690" s="1">
        <v>230000001</v>
      </c>
      <c r="T690" s="1" t="s">
        <v>2198</v>
      </c>
      <c r="U690" s="1" t="s">
        <v>2199</v>
      </c>
      <c r="V690" s="1"/>
      <c r="W690" s="1"/>
      <c r="X690" s="42"/>
      <c r="Y690" s="1"/>
      <c r="Z690" s="1"/>
      <c r="AA690" s="43">
        <v>0</v>
      </c>
      <c r="AB690" s="1"/>
      <c r="AC690" s="1"/>
      <c r="AD690" s="1"/>
      <c r="AE690" s="1" t="s">
        <v>2192</v>
      </c>
      <c r="AF690" s="1" t="s">
        <v>90</v>
      </c>
      <c r="AG690" s="1" t="s">
        <v>186</v>
      </c>
    </row>
    <row r="691" spans="1:33" ht="51" x14ac:dyDescent="0.25">
      <c r="A691" s="8" t="s">
        <v>5</v>
      </c>
      <c r="B691" s="1">
        <v>43210000</v>
      </c>
      <c r="C691" s="5" t="s">
        <v>2209</v>
      </c>
      <c r="D691" s="9" t="s">
        <v>102</v>
      </c>
      <c r="E691" s="1" t="s">
        <v>1305</v>
      </c>
      <c r="F691" s="1" t="s">
        <v>72</v>
      </c>
      <c r="G691" s="1" t="s">
        <v>73</v>
      </c>
      <c r="H691" s="2">
        <v>14000000</v>
      </c>
      <c r="I691" s="2">
        <v>14000000</v>
      </c>
      <c r="J691" s="1" t="s">
        <v>74</v>
      </c>
      <c r="K691" s="1" t="s">
        <v>75</v>
      </c>
      <c r="L691" s="1" t="s">
        <v>2204</v>
      </c>
      <c r="M691" s="5" t="s">
        <v>182</v>
      </c>
      <c r="N691" s="8" t="s">
        <v>2205</v>
      </c>
      <c r="O691" s="88" t="s">
        <v>2206</v>
      </c>
      <c r="P691" s="1" t="s">
        <v>2195</v>
      </c>
      <c r="Q691" s="1" t="s">
        <v>2196</v>
      </c>
      <c r="R691" s="1" t="s">
        <v>2197</v>
      </c>
      <c r="S691" s="1">
        <v>230000001</v>
      </c>
      <c r="T691" s="1" t="s">
        <v>2198</v>
      </c>
      <c r="U691" s="1" t="s">
        <v>2199</v>
      </c>
      <c r="V691" s="1"/>
      <c r="W691" s="1"/>
      <c r="X691" s="42"/>
      <c r="Y691" s="1"/>
      <c r="Z691" s="1"/>
      <c r="AA691" s="43">
        <v>0</v>
      </c>
      <c r="AB691" s="1"/>
      <c r="AC691" s="1"/>
      <c r="AD691" s="1"/>
      <c r="AE691" s="1" t="s">
        <v>2204</v>
      </c>
      <c r="AF691" s="1" t="s">
        <v>90</v>
      </c>
      <c r="AG691" s="1" t="s">
        <v>186</v>
      </c>
    </row>
    <row r="692" spans="1:33" ht="76.5" x14ac:dyDescent="0.25">
      <c r="A692" s="8" t="s">
        <v>5</v>
      </c>
      <c r="B692" s="1">
        <v>93131802</v>
      </c>
      <c r="C692" s="5" t="s">
        <v>2210</v>
      </c>
      <c r="D692" s="9" t="s">
        <v>102</v>
      </c>
      <c r="E692" s="1" t="s">
        <v>86</v>
      </c>
      <c r="F692" s="1" t="s">
        <v>266</v>
      </c>
      <c r="G692" s="1" t="s">
        <v>73</v>
      </c>
      <c r="H692" s="3">
        <v>360910404.19199997</v>
      </c>
      <c r="I692" s="3">
        <v>360910404.19199997</v>
      </c>
      <c r="J692" s="1" t="s">
        <v>74</v>
      </c>
      <c r="K692" s="1" t="s">
        <v>75</v>
      </c>
      <c r="L692" s="1" t="s">
        <v>2211</v>
      </c>
      <c r="M692" s="5" t="s">
        <v>182</v>
      </c>
      <c r="N692" s="8" t="s">
        <v>2212</v>
      </c>
      <c r="O692" s="88" t="s">
        <v>2213</v>
      </c>
      <c r="P692" s="1" t="s">
        <v>2214</v>
      </c>
      <c r="Q692" s="1" t="s">
        <v>2215</v>
      </c>
      <c r="R692" s="1" t="s">
        <v>2216</v>
      </c>
      <c r="S692" s="1">
        <v>220145001</v>
      </c>
      <c r="T692" s="1" t="s">
        <v>2216</v>
      </c>
      <c r="U692" s="1" t="s">
        <v>2216</v>
      </c>
      <c r="V692" s="1"/>
      <c r="W692" s="1"/>
      <c r="X692" s="42"/>
      <c r="Y692" s="1"/>
      <c r="Z692" s="1"/>
      <c r="AA692" s="43">
        <v>0</v>
      </c>
      <c r="AB692" s="1"/>
      <c r="AC692" s="1"/>
      <c r="AD692" s="1"/>
      <c r="AE692" s="1" t="s">
        <v>2211</v>
      </c>
      <c r="AF692" s="1" t="s">
        <v>90</v>
      </c>
      <c r="AG692" s="1" t="s">
        <v>186</v>
      </c>
    </row>
    <row r="693" spans="1:33" ht="76.5" x14ac:dyDescent="0.25">
      <c r="A693" s="8" t="s">
        <v>5</v>
      </c>
      <c r="B693" s="1">
        <v>93131802</v>
      </c>
      <c r="C693" s="5" t="s">
        <v>2217</v>
      </c>
      <c r="D693" s="9" t="s">
        <v>138</v>
      </c>
      <c r="E693" s="1" t="s">
        <v>412</v>
      </c>
      <c r="F693" s="1" t="s">
        <v>72</v>
      </c>
      <c r="G693" s="1" t="s">
        <v>73</v>
      </c>
      <c r="H693" s="2">
        <v>865552359</v>
      </c>
      <c r="I693" s="2">
        <v>865552359</v>
      </c>
      <c r="J693" s="1" t="s">
        <v>74</v>
      </c>
      <c r="K693" s="1" t="s">
        <v>75</v>
      </c>
      <c r="L693" s="1" t="s">
        <v>2218</v>
      </c>
      <c r="M693" s="5" t="s">
        <v>182</v>
      </c>
      <c r="N693" s="8" t="s">
        <v>2219</v>
      </c>
      <c r="O693" s="88" t="s">
        <v>2220</v>
      </c>
      <c r="P693" s="1" t="s">
        <v>2214</v>
      </c>
      <c r="Q693" s="1" t="s">
        <v>2221</v>
      </c>
      <c r="R693" s="1" t="s">
        <v>2216</v>
      </c>
      <c r="S693" s="1">
        <v>220145001</v>
      </c>
      <c r="T693" s="1" t="s">
        <v>2216</v>
      </c>
      <c r="U693" s="1" t="s">
        <v>2216</v>
      </c>
      <c r="V693" s="1"/>
      <c r="W693" s="1"/>
      <c r="X693" s="42"/>
      <c r="Y693" s="1"/>
      <c r="Z693" s="1"/>
      <c r="AA693" s="43">
        <v>0</v>
      </c>
      <c r="AB693" s="1"/>
      <c r="AC693" s="1"/>
      <c r="AD693" s="1"/>
      <c r="AE693" s="1" t="s">
        <v>2218</v>
      </c>
      <c r="AF693" s="1" t="s">
        <v>90</v>
      </c>
      <c r="AG693" s="1" t="s">
        <v>186</v>
      </c>
    </row>
    <row r="694" spans="1:33" ht="76.5" x14ac:dyDescent="0.25">
      <c r="A694" s="8" t="s">
        <v>5</v>
      </c>
      <c r="B694" s="1">
        <v>93131802</v>
      </c>
      <c r="C694" s="5" t="s">
        <v>2222</v>
      </c>
      <c r="D694" s="9" t="s">
        <v>540</v>
      </c>
      <c r="E694" s="1" t="s">
        <v>1305</v>
      </c>
      <c r="F694" s="1" t="s">
        <v>72</v>
      </c>
      <c r="G694" s="1" t="s">
        <v>73</v>
      </c>
      <c r="H694" s="3">
        <v>866184969.87300003</v>
      </c>
      <c r="I694" s="3">
        <v>866184969.87300003</v>
      </c>
      <c r="J694" s="1" t="s">
        <v>74</v>
      </c>
      <c r="K694" s="1" t="s">
        <v>75</v>
      </c>
      <c r="L694" s="1" t="s">
        <v>2223</v>
      </c>
      <c r="M694" s="5" t="s">
        <v>182</v>
      </c>
      <c r="N694" s="8" t="s">
        <v>2224</v>
      </c>
      <c r="O694" s="12" t="s">
        <v>2225</v>
      </c>
      <c r="P694" s="1" t="s">
        <v>2214</v>
      </c>
      <c r="Q694" s="1" t="s">
        <v>2226</v>
      </c>
      <c r="R694" s="1" t="s">
        <v>2216</v>
      </c>
      <c r="S694" s="1">
        <v>220145001</v>
      </c>
      <c r="T694" s="1" t="s">
        <v>2216</v>
      </c>
      <c r="U694" s="1" t="s">
        <v>2216</v>
      </c>
      <c r="V694" s="1"/>
      <c r="W694" s="1"/>
      <c r="X694" s="42"/>
      <c r="Y694" s="1"/>
      <c r="Z694" s="1"/>
      <c r="AA694" s="43">
        <v>0</v>
      </c>
      <c r="AB694" s="1"/>
      <c r="AC694" s="1"/>
      <c r="AD694" s="1"/>
      <c r="AE694" s="1" t="s">
        <v>2223</v>
      </c>
      <c r="AF694" s="1" t="s">
        <v>90</v>
      </c>
      <c r="AG694" s="1" t="s">
        <v>186</v>
      </c>
    </row>
    <row r="695" spans="1:33" ht="76.5" x14ac:dyDescent="0.25">
      <c r="A695" s="8" t="s">
        <v>5</v>
      </c>
      <c r="B695" s="1">
        <v>93131802</v>
      </c>
      <c r="C695" s="5" t="s">
        <v>2227</v>
      </c>
      <c r="D695" s="9" t="s">
        <v>151</v>
      </c>
      <c r="E695" s="1" t="s">
        <v>412</v>
      </c>
      <c r="F695" s="1" t="s">
        <v>72</v>
      </c>
      <c r="G695" s="1" t="s">
        <v>73</v>
      </c>
      <c r="H695" s="2">
        <v>1841276010.48</v>
      </c>
      <c r="I695" s="2">
        <v>1841276010.48</v>
      </c>
      <c r="J695" s="1" t="s">
        <v>74</v>
      </c>
      <c r="K695" s="1" t="s">
        <v>75</v>
      </c>
      <c r="L695" s="1" t="s">
        <v>2228</v>
      </c>
      <c r="M695" s="5" t="s">
        <v>182</v>
      </c>
      <c r="N695" s="8" t="s">
        <v>2229</v>
      </c>
      <c r="O695" s="88" t="s">
        <v>2230</v>
      </c>
      <c r="P695" s="1" t="s">
        <v>2214</v>
      </c>
      <c r="Q695" s="1" t="s">
        <v>2231</v>
      </c>
      <c r="R695" s="1" t="s">
        <v>2216</v>
      </c>
      <c r="S695" s="1">
        <v>220145001</v>
      </c>
      <c r="T695" s="1" t="s">
        <v>2231</v>
      </c>
      <c r="U695" s="1" t="s">
        <v>2231</v>
      </c>
      <c r="V695" s="1"/>
      <c r="W695" s="1"/>
      <c r="X695" s="42"/>
      <c r="Y695" s="1"/>
      <c r="Z695" s="1"/>
      <c r="AA695" s="43">
        <v>0</v>
      </c>
      <c r="AB695" s="1"/>
      <c r="AC695" s="1"/>
      <c r="AD695" s="1"/>
      <c r="AE695" s="1" t="s">
        <v>2228</v>
      </c>
      <c r="AF695" s="1" t="s">
        <v>90</v>
      </c>
      <c r="AG695" s="1" t="s">
        <v>186</v>
      </c>
    </row>
    <row r="696" spans="1:33" ht="76.5" x14ac:dyDescent="0.25">
      <c r="A696" s="8" t="s">
        <v>5</v>
      </c>
      <c r="B696" s="1">
        <v>93131802</v>
      </c>
      <c r="C696" s="5" t="s">
        <v>2232</v>
      </c>
      <c r="D696" s="9" t="s">
        <v>102</v>
      </c>
      <c r="E696" s="1" t="s">
        <v>1305</v>
      </c>
      <c r="F696" s="1" t="s">
        <v>311</v>
      </c>
      <c r="G696" s="1" t="s">
        <v>73</v>
      </c>
      <c r="H696" s="3">
        <v>144364161.48899999</v>
      </c>
      <c r="I696" s="3">
        <v>144364161.48899999</v>
      </c>
      <c r="J696" s="1" t="s">
        <v>74</v>
      </c>
      <c r="K696" s="1" t="s">
        <v>75</v>
      </c>
      <c r="L696" s="1" t="s">
        <v>2223</v>
      </c>
      <c r="M696" s="5" t="s">
        <v>182</v>
      </c>
      <c r="N696" s="8" t="s">
        <v>2224</v>
      </c>
      <c r="O696" s="12" t="s">
        <v>2225</v>
      </c>
      <c r="P696" s="1" t="s">
        <v>2214</v>
      </c>
      <c r="Q696" s="1" t="s">
        <v>2233</v>
      </c>
      <c r="R696" s="1" t="s">
        <v>2216</v>
      </c>
      <c r="S696" s="1">
        <v>220145001</v>
      </c>
      <c r="T696" s="1" t="s">
        <v>2233</v>
      </c>
      <c r="U696" s="1" t="s">
        <v>2233</v>
      </c>
      <c r="V696" s="1"/>
      <c r="W696" s="1"/>
      <c r="X696" s="42"/>
      <c r="Y696" s="1"/>
      <c r="Z696" s="1"/>
      <c r="AA696" s="43">
        <v>0</v>
      </c>
      <c r="AB696" s="1"/>
      <c r="AC696" s="1"/>
      <c r="AD696" s="1"/>
      <c r="AE696" s="1" t="s">
        <v>2223</v>
      </c>
      <c r="AF696" s="1" t="s">
        <v>90</v>
      </c>
      <c r="AG696" s="1" t="s">
        <v>186</v>
      </c>
    </row>
    <row r="697" spans="1:33" ht="76.5" x14ac:dyDescent="0.25">
      <c r="A697" s="8" t="s">
        <v>5</v>
      </c>
      <c r="B697" s="1">
        <v>93131801</v>
      </c>
      <c r="C697" s="5" t="s">
        <v>2234</v>
      </c>
      <c r="D697" s="9" t="s">
        <v>138</v>
      </c>
      <c r="E697" s="1" t="s">
        <v>1305</v>
      </c>
      <c r="F697" s="1" t="s">
        <v>103</v>
      </c>
      <c r="G697" s="1" t="s">
        <v>73</v>
      </c>
      <c r="H697" s="3">
        <v>22260952.815000001</v>
      </c>
      <c r="I697" s="3">
        <v>22260952.815000001</v>
      </c>
      <c r="J697" s="1" t="s">
        <v>74</v>
      </c>
      <c r="K697" s="1" t="s">
        <v>75</v>
      </c>
      <c r="L697" s="1" t="s">
        <v>2235</v>
      </c>
      <c r="M697" s="5" t="s">
        <v>182</v>
      </c>
      <c r="N697" s="8" t="s">
        <v>2236</v>
      </c>
      <c r="O697" s="88" t="s">
        <v>2237</v>
      </c>
      <c r="P697" s="1" t="s">
        <v>2214</v>
      </c>
      <c r="Q697" s="1" t="s">
        <v>2238</v>
      </c>
      <c r="R697" s="1" t="s">
        <v>2216</v>
      </c>
      <c r="S697" s="1">
        <v>220145001</v>
      </c>
      <c r="T697" s="1" t="s">
        <v>2238</v>
      </c>
      <c r="U697" s="1" t="s">
        <v>2238</v>
      </c>
      <c r="V697" s="1"/>
      <c r="W697" s="1"/>
      <c r="X697" s="42"/>
      <c r="Y697" s="1"/>
      <c r="Z697" s="1"/>
      <c r="AA697" s="43">
        <v>0</v>
      </c>
      <c r="AB697" s="1"/>
      <c r="AC697" s="1"/>
      <c r="AD697" s="1"/>
      <c r="AE697" s="1" t="s">
        <v>2239</v>
      </c>
      <c r="AF697" s="1" t="s">
        <v>90</v>
      </c>
      <c r="AG697" s="1" t="s">
        <v>186</v>
      </c>
    </row>
    <row r="698" spans="1:33" ht="76.5" x14ac:dyDescent="0.25">
      <c r="A698" s="8" t="s">
        <v>5</v>
      </c>
      <c r="B698" s="1">
        <v>93131802</v>
      </c>
      <c r="C698" s="5" t="s">
        <v>2240</v>
      </c>
      <c r="D698" s="9" t="s">
        <v>138</v>
      </c>
      <c r="E698" s="1" t="s">
        <v>2241</v>
      </c>
      <c r="F698" s="1" t="s">
        <v>72</v>
      </c>
      <c r="G698" s="1" t="s">
        <v>73</v>
      </c>
      <c r="H698" s="2">
        <v>5000000000</v>
      </c>
      <c r="I698" s="2">
        <v>5000000000</v>
      </c>
      <c r="J698" s="1" t="s">
        <v>916</v>
      </c>
      <c r="K698" s="1" t="s">
        <v>2203</v>
      </c>
      <c r="L698" s="1" t="s">
        <v>2223</v>
      </c>
      <c r="M698" s="5" t="s">
        <v>182</v>
      </c>
      <c r="N698" s="8" t="s">
        <v>2224</v>
      </c>
      <c r="O698" s="12" t="s">
        <v>2225</v>
      </c>
      <c r="P698" s="1" t="s">
        <v>2214</v>
      </c>
      <c r="Q698" s="1" t="s">
        <v>2242</v>
      </c>
      <c r="R698" s="1" t="s">
        <v>2216</v>
      </c>
      <c r="S698" s="1">
        <v>220145001</v>
      </c>
      <c r="T698" s="1" t="s">
        <v>2242</v>
      </c>
      <c r="U698" s="1" t="s">
        <v>2242</v>
      </c>
      <c r="V698" s="1"/>
      <c r="W698" s="1"/>
      <c r="X698" s="42"/>
      <c r="Y698" s="1"/>
      <c r="Z698" s="1"/>
      <c r="AA698" s="43">
        <v>0</v>
      </c>
      <c r="AB698" s="1"/>
      <c r="AC698" s="1"/>
      <c r="AD698" s="1"/>
      <c r="AE698" s="1" t="s">
        <v>2223</v>
      </c>
      <c r="AF698" s="1" t="s">
        <v>2176</v>
      </c>
      <c r="AG698" s="1" t="s">
        <v>186</v>
      </c>
    </row>
    <row r="699" spans="1:33" ht="76.5" x14ac:dyDescent="0.25">
      <c r="A699" s="8" t="s">
        <v>5</v>
      </c>
      <c r="B699" s="1">
        <v>93131801</v>
      </c>
      <c r="C699" s="5" t="s">
        <v>2243</v>
      </c>
      <c r="D699" s="9" t="s">
        <v>102</v>
      </c>
      <c r="E699" s="1" t="s">
        <v>152</v>
      </c>
      <c r="F699" s="1" t="s">
        <v>103</v>
      </c>
      <c r="G699" s="1" t="s">
        <v>73</v>
      </c>
      <c r="H699" s="2">
        <f>400000000-90227000</f>
        <v>309773000</v>
      </c>
      <c r="I699" s="2">
        <f>400000000-90227000</f>
        <v>309773000</v>
      </c>
      <c r="J699" s="1" t="s">
        <v>74</v>
      </c>
      <c r="K699" s="1" t="s">
        <v>75</v>
      </c>
      <c r="L699" s="1" t="s">
        <v>2244</v>
      </c>
      <c r="M699" s="5" t="s">
        <v>182</v>
      </c>
      <c r="N699" s="8" t="s">
        <v>2245</v>
      </c>
      <c r="O699" s="88" t="s">
        <v>2246</v>
      </c>
      <c r="P699" s="1" t="s">
        <v>2247</v>
      </c>
      <c r="Q699" s="1" t="s">
        <v>2248</v>
      </c>
      <c r="R699" s="1" t="s">
        <v>2249</v>
      </c>
      <c r="S699" s="1">
        <v>220070001</v>
      </c>
      <c r="T699" s="1" t="s">
        <v>2249</v>
      </c>
      <c r="U699" s="1" t="s">
        <v>2249</v>
      </c>
      <c r="V699" s="1"/>
      <c r="W699" s="1"/>
      <c r="X699" s="42"/>
      <c r="Y699" s="1"/>
      <c r="Z699" s="1"/>
      <c r="AA699" s="43">
        <v>0</v>
      </c>
      <c r="AB699" s="1"/>
      <c r="AC699" s="1"/>
      <c r="AD699" s="1"/>
      <c r="AE699" s="1" t="s">
        <v>2244</v>
      </c>
      <c r="AF699" s="1" t="s">
        <v>90</v>
      </c>
      <c r="AG699" s="1" t="s">
        <v>186</v>
      </c>
    </row>
    <row r="700" spans="1:33" ht="89.25" x14ac:dyDescent="0.25">
      <c r="A700" s="8" t="s">
        <v>5</v>
      </c>
      <c r="B700" s="1">
        <v>93131801</v>
      </c>
      <c r="C700" s="5" t="s">
        <v>2250</v>
      </c>
      <c r="D700" s="9" t="s">
        <v>102</v>
      </c>
      <c r="E700" s="1" t="s">
        <v>2178</v>
      </c>
      <c r="F700" s="1" t="s">
        <v>311</v>
      </c>
      <c r="G700" s="1" t="s">
        <v>73</v>
      </c>
      <c r="H700" s="2">
        <v>100000000</v>
      </c>
      <c r="I700" s="2">
        <v>100000000</v>
      </c>
      <c r="J700" s="1" t="s">
        <v>74</v>
      </c>
      <c r="K700" s="1" t="s">
        <v>75</v>
      </c>
      <c r="L700" s="1" t="s">
        <v>2192</v>
      </c>
      <c r="M700" s="5" t="s">
        <v>182</v>
      </c>
      <c r="N700" s="8" t="s">
        <v>2193</v>
      </c>
      <c r="O700" s="88" t="s">
        <v>2194</v>
      </c>
      <c r="P700" s="1" t="s">
        <v>2247</v>
      </c>
      <c r="Q700" s="1" t="s">
        <v>2248</v>
      </c>
      <c r="R700" s="1" t="s">
        <v>2249</v>
      </c>
      <c r="S700" s="1">
        <v>220070001</v>
      </c>
      <c r="T700" s="1" t="s">
        <v>2248</v>
      </c>
      <c r="U700" s="1" t="s">
        <v>2248</v>
      </c>
      <c r="V700" s="1"/>
      <c r="W700" s="1"/>
      <c r="X700" s="42"/>
      <c r="Y700" s="1"/>
      <c r="Z700" s="1"/>
      <c r="AA700" s="43">
        <v>0</v>
      </c>
      <c r="AB700" s="1"/>
      <c r="AC700" s="1"/>
      <c r="AD700" s="1"/>
      <c r="AE700" s="1" t="s">
        <v>2192</v>
      </c>
      <c r="AF700" s="1" t="s">
        <v>90</v>
      </c>
      <c r="AG700" s="1" t="s">
        <v>186</v>
      </c>
    </row>
    <row r="701" spans="1:33" ht="76.5" x14ac:dyDescent="0.25">
      <c r="A701" s="8" t="s">
        <v>5</v>
      </c>
      <c r="B701" s="1">
        <v>93131802</v>
      </c>
      <c r="C701" s="30" t="s">
        <v>2251</v>
      </c>
      <c r="D701" s="9" t="s">
        <v>102</v>
      </c>
      <c r="E701" s="1" t="s">
        <v>354</v>
      </c>
      <c r="F701" s="1" t="s">
        <v>103</v>
      </c>
      <c r="G701" s="1" t="s">
        <v>73</v>
      </c>
      <c r="H701" s="2">
        <v>336712475</v>
      </c>
      <c r="I701" s="2">
        <v>336712475</v>
      </c>
      <c r="J701" s="1" t="s">
        <v>74</v>
      </c>
      <c r="K701" s="1" t="s">
        <v>75</v>
      </c>
      <c r="L701" s="1" t="s">
        <v>2244</v>
      </c>
      <c r="M701" s="5" t="s">
        <v>182</v>
      </c>
      <c r="N701" s="8" t="s">
        <v>2245</v>
      </c>
      <c r="O701" s="88" t="s">
        <v>2246</v>
      </c>
      <c r="P701" s="1" t="s">
        <v>2214</v>
      </c>
      <c r="Q701" s="1" t="s">
        <v>2226</v>
      </c>
      <c r="R701" s="1" t="s">
        <v>2216</v>
      </c>
      <c r="S701" s="1">
        <v>220145001</v>
      </c>
      <c r="T701" s="1" t="s">
        <v>2216</v>
      </c>
      <c r="U701" s="1" t="s">
        <v>2252</v>
      </c>
      <c r="V701" s="1"/>
      <c r="W701" s="1"/>
      <c r="X701" s="42"/>
      <c r="Y701" s="1"/>
      <c r="Z701" s="1"/>
      <c r="AA701" s="43">
        <v>0</v>
      </c>
      <c r="AB701" s="1"/>
      <c r="AC701" s="1"/>
      <c r="AD701" s="1"/>
      <c r="AE701" s="1" t="s">
        <v>2244</v>
      </c>
      <c r="AF701" s="1" t="s">
        <v>90</v>
      </c>
      <c r="AG701" s="1" t="s">
        <v>186</v>
      </c>
    </row>
    <row r="702" spans="1:33" ht="114.75" x14ac:dyDescent="0.25">
      <c r="A702" s="8" t="s">
        <v>5</v>
      </c>
      <c r="B702" s="1">
        <v>93131802</v>
      </c>
      <c r="C702" s="30" t="s">
        <v>2253</v>
      </c>
      <c r="D702" s="9" t="s">
        <v>102</v>
      </c>
      <c r="E702" s="1" t="s">
        <v>354</v>
      </c>
      <c r="F702" s="1" t="s">
        <v>103</v>
      </c>
      <c r="G702" s="1" t="s">
        <v>73</v>
      </c>
      <c r="H702" s="2">
        <v>127500000</v>
      </c>
      <c r="I702" s="2">
        <v>127500000</v>
      </c>
      <c r="J702" s="1" t="s">
        <v>74</v>
      </c>
      <c r="K702" s="1" t="s">
        <v>75</v>
      </c>
      <c r="L702" s="1" t="s">
        <v>2244</v>
      </c>
      <c r="M702" s="5" t="s">
        <v>182</v>
      </c>
      <c r="N702" s="8" t="s">
        <v>2245</v>
      </c>
      <c r="O702" s="88" t="s">
        <v>2246</v>
      </c>
      <c r="P702" s="1" t="s">
        <v>2247</v>
      </c>
      <c r="Q702" s="1" t="s">
        <v>2248</v>
      </c>
      <c r="R702" s="1" t="s">
        <v>2249</v>
      </c>
      <c r="S702" s="1">
        <v>220070001</v>
      </c>
      <c r="T702" s="1" t="s">
        <v>2248</v>
      </c>
      <c r="U702" s="1" t="s">
        <v>2248</v>
      </c>
      <c r="V702" s="1"/>
      <c r="W702" s="1"/>
      <c r="X702" s="42"/>
      <c r="Y702" s="1"/>
      <c r="Z702" s="1"/>
      <c r="AA702" s="43">
        <v>0</v>
      </c>
      <c r="AB702" s="1"/>
      <c r="AC702" s="1"/>
      <c r="AD702" s="1"/>
      <c r="AE702" s="1" t="s">
        <v>2244</v>
      </c>
      <c r="AF702" s="1" t="s">
        <v>90</v>
      </c>
      <c r="AG702" s="1" t="s">
        <v>186</v>
      </c>
    </row>
    <row r="703" spans="1:33" ht="114.75" x14ac:dyDescent="0.25">
      <c r="A703" s="8" t="s">
        <v>5</v>
      </c>
      <c r="B703" s="1">
        <v>93131802</v>
      </c>
      <c r="C703" s="30" t="s">
        <v>2254</v>
      </c>
      <c r="D703" s="9" t="s">
        <v>102</v>
      </c>
      <c r="E703" s="1" t="s">
        <v>354</v>
      </c>
      <c r="F703" s="1" t="s">
        <v>103</v>
      </c>
      <c r="G703" s="1" t="s">
        <v>73</v>
      </c>
      <c r="H703" s="2">
        <f>590000000-38130348</f>
        <v>551869652</v>
      </c>
      <c r="I703" s="2">
        <f>590000000-38130348</f>
        <v>551869652</v>
      </c>
      <c r="J703" s="1" t="s">
        <v>74</v>
      </c>
      <c r="K703" s="1" t="s">
        <v>75</v>
      </c>
      <c r="L703" s="1" t="s">
        <v>2183</v>
      </c>
      <c r="M703" s="5" t="s">
        <v>2255</v>
      </c>
      <c r="N703" s="8" t="s">
        <v>2184</v>
      </c>
      <c r="O703" s="88" t="s">
        <v>2185</v>
      </c>
      <c r="P703" s="1" t="s">
        <v>2186</v>
      </c>
      <c r="Q703" s="1" t="s">
        <v>2187</v>
      </c>
      <c r="R703" s="1" t="s">
        <v>2188</v>
      </c>
      <c r="S703" s="10" t="s">
        <v>2189</v>
      </c>
      <c r="T703" s="1" t="s">
        <v>2256</v>
      </c>
      <c r="U703" s="1" t="s">
        <v>2256</v>
      </c>
      <c r="V703" s="1"/>
      <c r="W703" s="1"/>
      <c r="X703" s="42"/>
      <c r="Y703" s="1"/>
      <c r="Z703" s="1"/>
      <c r="AA703" s="43">
        <v>0</v>
      </c>
      <c r="AB703" s="1"/>
      <c r="AC703" s="1"/>
      <c r="AD703" s="1"/>
      <c r="AE703" s="1" t="s">
        <v>2183</v>
      </c>
      <c r="AF703" s="1" t="s">
        <v>90</v>
      </c>
      <c r="AG703" s="1" t="s">
        <v>186</v>
      </c>
    </row>
    <row r="704" spans="1:33" ht="76.5" x14ac:dyDescent="0.25">
      <c r="A704" s="8" t="s">
        <v>5</v>
      </c>
      <c r="B704" s="1">
        <v>81161700</v>
      </c>
      <c r="C704" s="1" t="s">
        <v>2257</v>
      </c>
      <c r="D704" s="9" t="s">
        <v>151</v>
      </c>
      <c r="E704" s="1" t="s">
        <v>97</v>
      </c>
      <c r="F704" s="1" t="s">
        <v>103</v>
      </c>
      <c r="G704" s="1" t="s">
        <v>73</v>
      </c>
      <c r="H704" s="2">
        <v>38130348</v>
      </c>
      <c r="I704" s="2">
        <v>38130348</v>
      </c>
      <c r="J704" s="1" t="s">
        <v>74</v>
      </c>
      <c r="K704" s="1" t="s">
        <v>75</v>
      </c>
      <c r="L704" s="1" t="s">
        <v>2192</v>
      </c>
      <c r="M704" s="5" t="s">
        <v>2255</v>
      </c>
      <c r="N704" s="8" t="s">
        <v>2193</v>
      </c>
      <c r="O704" s="88" t="s">
        <v>2194</v>
      </c>
      <c r="P704" s="1" t="s">
        <v>2186</v>
      </c>
      <c r="Q704" s="1" t="s">
        <v>2187</v>
      </c>
      <c r="R704" s="1" t="s">
        <v>2188</v>
      </c>
      <c r="S704" s="10" t="s">
        <v>2189</v>
      </c>
      <c r="T704" s="1" t="s">
        <v>2256</v>
      </c>
      <c r="U704" s="1" t="s">
        <v>2256</v>
      </c>
      <c r="V704" s="1"/>
      <c r="W704" s="1"/>
      <c r="X704" s="42"/>
      <c r="Y704" s="1"/>
      <c r="Z704" s="1"/>
      <c r="AA704" s="43">
        <v>0</v>
      </c>
      <c r="AB704" s="1"/>
      <c r="AC704" s="1"/>
      <c r="AD704" s="1"/>
      <c r="AE704" s="1" t="s">
        <v>2192</v>
      </c>
      <c r="AF704" s="1" t="s">
        <v>90</v>
      </c>
      <c r="AG704" s="1" t="s">
        <v>186</v>
      </c>
    </row>
    <row r="705" spans="1:33" ht="51" x14ac:dyDescent="0.25">
      <c r="A705" s="8" t="s">
        <v>5</v>
      </c>
      <c r="B705" s="1">
        <v>81161700</v>
      </c>
      <c r="C705" s="1" t="s">
        <v>2257</v>
      </c>
      <c r="D705" s="9" t="s">
        <v>151</v>
      </c>
      <c r="E705" s="1" t="s">
        <v>97</v>
      </c>
      <c r="F705" s="1" t="s">
        <v>103</v>
      </c>
      <c r="G705" s="1" t="s">
        <v>73</v>
      </c>
      <c r="H705" s="2">
        <v>38130348</v>
      </c>
      <c r="I705" s="2">
        <v>38130348</v>
      </c>
      <c r="J705" s="1" t="s">
        <v>74</v>
      </c>
      <c r="K705" s="1" t="s">
        <v>75</v>
      </c>
      <c r="L705" s="1" t="s">
        <v>2192</v>
      </c>
      <c r="M705" s="5" t="s">
        <v>2255</v>
      </c>
      <c r="N705" s="8" t="s">
        <v>2193</v>
      </c>
      <c r="O705" s="88" t="s">
        <v>2194</v>
      </c>
      <c r="P705" s="1" t="s">
        <v>2195</v>
      </c>
      <c r="Q705" s="1" t="s">
        <v>2196</v>
      </c>
      <c r="R705" s="1" t="s">
        <v>2197</v>
      </c>
      <c r="S705" s="1">
        <v>230000001</v>
      </c>
      <c r="T705" s="1" t="s">
        <v>2198</v>
      </c>
      <c r="U705" s="1" t="s">
        <v>2199</v>
      </c>
      <c r="V705" s="1"/>
      <c r="W705" s="1"/>
      <c r="X705" s="42"/>
      <c r="Y705" s="1"/>
      <c r="Z705" s="1"/>
      <c r="AA705" s="43">
        <v>0</v>
      </c>
      <c r="AB705" s="1"/>
      <c r="AC705" s="1"/>
      <c r="AD705" s="1"/>
      <c r="AE705" s="1" t="s">
        <v>2192</v>
      </c>
      <c r="AF705" s="1" t="s">
        <v>90</v>
      </c>
      <c r="AG705" s="1" t="s">
        <v>186</v>
      </c>
    </row>
    <row r="706" spans="1:33" ht="63.75" x14ac:dyDescent="0.25">
      <c r="A706" s="8" t="s">
        <v>10</v>
      </c>
      <c r="B706" s="1">
        <v>90151502</v>
      </c>
      <c r="C706" s="1" t="s">
        <v>2258</v>
      </c>
      <c r="D706" s="9" t="s">
        <v>151</v>
      </c>
      <c r="E706" s="1" t="s">
        <v>412</v>
      </c>
      <c r="F706" s="1" t="s">
        <v>161</v>
      </c>
      <c r="G706" s="1" t="s">
        <v>73</v>
      </c>
      <c r="H706" s="31">
        <v>150000000</v>
      </c>
      <c r="I706" s="31">
        <v>150000000</v>
      </c>
      <c r="J706" s="1" t="s">
        <v>74</v>
      </c>
      <c r="K706" s="1" t="s">
        <v>75</v>
      </c>
      <c r="L706" s="1" t="s">
        <v>2259</v>
      </c>
      <c r="M706" s="1" t="s">
        <v>2255</v>
      </c>
      <c r="N706" s="8" t="s">
        <v>2260</v>
      </c>
      <c r="O706" s="88" t="s">
        <v>2261</v>
      </c>
      <c r="P706" s="1" t="s">
        <v>2262</v>
      </c>
      <c r="Q706" s="1" t="s">
        <v>2263</v>
      </c>
      <c r="R706" s="1" t="s">
        <v>2264</v>
      </c>
      <c r="S706" s="1"/>
      <c r="T706" s="1" t="s">
        <v>2265</v>
      </c>
      <c r="U706" s="1" t="s">
        <v>2266</v>
      </c>
      <c r="V706" s="1"/>
      <c r="W706" s="1"/>
      <c r="X706" s="42"/>
      <c r="Y706" s="1"/>
      <c r="Z706" s="1"/>
      <c r="AA706" s="43">
        <v>0</v>
      </c>
      <c r="AB706" s="1"/>
      <c r="AC706" s="33"/>
      <c r="AD706" s="33"/>
      <c r="AE706" s="1" t="s">
        <v>2259</v>
      </c>
      <c r="AF706" s="1" t="s">
        <v>90</v>
      </c>
      <c r="AG706" s="1" t="s">
        <v>2267</v>
      </c>
    </row>
    <row r="707" spans="1:33" ht="63.75" x14ac:dyDescent="0.25">
      <c r="A707" s="8" t="s">
        <v>10</v>
      </c>
      <c r="B707" s="1">
        <v>86101810</v>
      </c>
      <c r="C707" s="1" t="s">
        <v>2268</v>
      </c>
      <c r="D707" s="9" t="s">
        <v>151</v>
      </c>
      <c r="E707" s="1" t="s">
        <v>412</v>
      </c>
      <c r="F707" s="1" t="s">
        <v>161</v>
      </c>
      <c r="G707" s="1" t="s">
        <v>73</v>
      </c>
      <c r="H707" s="31">
        <v>100000000</v>
      </c>
      <c r="I707" s="31">
        <v>100000000</v>
      </c>
      <c r="J707" s="1" t="s">
        <v>74</v>
      </c>
      <c r="K707" s="1" t="s">
        <v>75</v>
      </c>
      <c r="L707" s="11" t="s">
        <v>2269</v>
      </c>
      <c r="M707" s="5" t="s">
        <v>2255</v>
      </c>
      <c r="N707" s="8" t="s">
        <v>2270</v>
      </c>
      <c r="O707" s="88" t="s">
        <v>2271</v>
      </c>
      <c r="P707" s="11" t="s">
        <v>2262</v>
      </c>
      <c r="Q707" s="11" t="s">
        <v>2272</v>
      </c>
      <c r="R707" s="11" t="s">
        <v>2264</v>
      </c>
      <c r="S707" s="1"/>
      <c r="T707" s="1" t="s">
        <v>2273</v>
      </c>
      <c r="U707" s="1" t="s">
        <v>2266</v>
      </c>
      <c r="V707" s="1"/>
      <c r="W707" s="1"/>
      <c r="X707" s="42"/>
      <c r="Y707" s="1"/>
      <c r="Z707" s="1"/>
      <c r="AA707" s="43">
        <v>0</v>
      </c>
      <c r="AB707" s="1"/>
      <c r="AC707" s="33"/>
      <c r="AD707" s="33"/>
      <c r="AE707" s="1" t="s">
        <v>2274</v>
      </c>
      <c r="AF707" s="1" t="s">
        <v>90</v>
      </c>
      <c r="AG707" s="1" t="s">
        <v>2267</v>
      </c>
    </row>
    <row r="708" spans="1:33" ht="63.75" x14ac:dyDescent="0.25">
      <c r="A708" s="8" t="s">
        <v>10</v>
      </c>
      <c r="B708" s="1">
        <v>86101810</v>
      </c>
      <c r="C708" s="1" t="s">
        <v>2275</v>
      </c>
      <c r="D708" s="9" t="s">
        <v>151</v>
      </c>
      <c r="E708" s="1" t="s">
        <v>86</v>
      </c>
      <c r="F708" s="1" t="s">
        <v>161</v>
      </c>
      <c r="G708" s="1" t="s">
        <v>73</v>
      </c>
      <c r="H708" s="31">
        <v>100000000</v>
      </c>
      <c r="I708" s="31">
        <v>100000000</v>
      </c>
      <c r="J708" s="1" t="s">
        <v>74</v>
      </c>
      <c r="K708" s="1" t="s">
        <v>75</v>
      </c>
      <c r="L708" s="11" t="s">
        <v>2269</v>
      </c>
      <c r="M708" s="5" t="s">
        <v>2255</v>
      </c>
      <c r="N708" s="8" t="s">
        <v>2270</v>
      </c>
      <c r="O708" s="88" t="s">
        <v>2271</v>
      </c>
      <c r="P708" s="11" t="s">
        <v>2262</v>
      </c>
      <c r="Q708" s="11" t="s">
        <v>2276</v>
      </c>
      <c r="R708" s="11" t="s">
        <v>2264</v>
      </c>
      <c r="S708" s="1"/>
      <c r="T708" s="1" t="s">
        <v>2277</v>
      </c>
      <c r="U708" s="1" t="s">
        <v>2266</v>
      </c>
      <c r="V708" s="1"/>
      <c r="W708" s="1"/>
      <c r="X708" s="42"/>
      <c r="Y708" s="1"/>
      <c r="Z708" s="1"/>
      <c r="AA708" s="43">
        <v>0</v>
      </c>
      <c r="AB708" s="1"/>
      <c r="AC708" s="33"/>
      <c r="AD708" s="33"/>
      <c r="AE708" s="1" t="s">
        <v>2274</v>
      </c>
      <c r="AF708" s="1" t="s">
        <v>90</v>
      </c>
      <c r="AG708" s="1" t="s">
        <v>2267</v>
      </c>
    </row>
    <row r="709" spans="1:33" ht="63.75" x14ac:dyDescent="0.25">
      <c r="A709" s="8" t="s">
        <v>10</v>
      </c>
      <c r="B709" s="1">
        <v>86101810</v>
      </c>
      <c r="C709" s="1" t="s">
        <v>2278</v>
      </c>
      <c r="D709" s="9" t="s">
        <v>151</v>
      </c>
      <c r="E709" s="1" t="s">
        <v>86</v>
      </c>
      <c r="F709" s="1" t="s">
        <v>161</v>
      </c>
      <c r="G709" s="1" t="s">
        <v>73</v>
      </c>
      <c r="H709" s="31">
        <v>100000000</v>
      </c>
      <c r="I709" s="31">
        <v>100000000</v>
      </c>
      <c r="J709" s="1" t="s">
        <v>74</v>
      </c>
      <c r="K709" s="1" t="s">
        <v>75</v>
      </c>
      <c r="L709" s="11" t="s">
        <v>2269</v>
      </c>
      <c r="M709" s="5" t="s">
        <v>2255</v>
      </c>
      <c r="N709" s="8" t="s">
        <v>2270</v>
      </c>
      <c r="O709" s="88" t="s">
        <v>2271</v>
      </c>
      <c r="P709" s="11" t="s">
        <v>2262</v>
      </c>
      <c r="Q709" s="11" t="s">
        <v>2276</v>
      </c>
      <c r="R709" s="11" t="s">
        <v>2264</v>
      </c>
      <c r="S709" s="1"/>
      <c r="T709" s="1" t="s">
        <v>2279</v>
      </c>
      <c r="U709" s="1" t="s">
        <v>2266</v>
      </c>
      <c r="V709" s="1"/>
      <c r="W709" s="1"/>
      <c r="X709" s="42"/>
      <c r="Y709" s="1"/>
      <c r="Z709" s="1"/>
      <c r="AA709" s="43">
        <v>0</v>
      </c>
      <c r="AB709" s="1"/>
      <c r="AC709" s="33"/>
      <c r="AD709" s="33"/>
      <c r="AE709" s="1" t="s">
        <v>2274</v>
      </c>
      <c r="AF709" s="1" t="s">
        <v>90</v>
      </c>
      <c r="AG709" s="1" t="s">
        <v>2267</v>
      </c>
    </row>
    <row r="710" spans="1:33" ht="63.75" x14ac:dyDescent="0.25">
      <c r="A710" s="8" t="s">
        <v>10</v>
      </c>
      <c r="B710" s="1">
        <v>86101810</v>
      </c>
      <c r="C710" s="1" t="s">
        <v>2280</v>
      </c>
      <c r="D710" s="9" t="s">
        <v>151</v>
      </c>
      <c r="E710" s="1" t="s">
        <v>86</v>
      </c>
      <c r="F710" s="1" t="s">
        <v>161</v>
      </c>
      <c r="G710" s="1" t="s">
        <v>73</v>
      </c>
      <c r="H710" s="31">
        <v>100000000</v>
      </c>
      <c r="I710" s="31">
        <v>100000000</v>
      </c>
      <c r="J710" s="1" t="s">
        <v>74</v>
      </c>
      <c r="K710" s="1" t="s">
        <v>75</v>
      </c>
      <c r="L710" s="11" t="s">
        <v>2269</v>
      </c>
      <c r="M710" s="5" t="s">
        <v>2255</v>
      </c>
      <c r="N710" s="8" t="s">
        <v>2270</v>
      </c>
      <c r="O710" s="88" t="s">
        <v>2271</v>
      </c>
      <c r="P710" s="11" t="s">
        <v>2262</v>
      </c>
      <c r="Q710" s="11" t="s">
        <v>2281</v>
      </c>
      <c r="R710" s="11" t="s">
        <v>2264</v>
      </c>
      <c r="S710" s="1"/>
      <c r="T710" s="1" t="s">
        <v>2282</v>
      </c>
      <c r="U710" s="1" t="s">
        <v>2266</v>
      </c>
      <c r="V710" s="1"/>
      <c r="W710" s="1"/>
      <c r="X710" s="42"/>
      <c r="Y710" s="1"/>
      <c r="Z710" s="1"/>
      <c r="AA710" s="43">
        <v>0</v>
      </c>
      <c r="AB710" s="1"/>
      <c r="AC710" s="33"/>
      <c r="AD710" s="33"/>
      <c r="AE710" s="1" t="s">
        <v>2274</v>
      </c>
      <c r="AF710" s="1" t="s">
        <v>90</v>
      </c>
      <c r="AG710" s="1" t="s">
        <v>2267</v>
      </c>
    </row>
    <row r="711" spans="1:33" ht="63.75" x14ac:dyDescent="0.25">
      <c r="A711" s="8" t="s">
        <v>10</v>
      </c>
      <c r="B711" s="1">
        <v>80141626</v>
      </c>
      <c r="C711" s="1" t="s">
        <v>2283</v>
      </c>
      <c r="D711" s="9" t="s">
        <v>151</v>
      </c>
      <c r="E711" s="1" t="s">
        <v>152</v>
      </c>
      <c r="F711" s="1" t="s">
        <v>140</v>
      </c>
      <c r="G711" s="1" t="s">
        <v>73</v>
      </c>
      <c r="H711" s="31">
        <v>45000000</v>
      </c>
      <c r="I711" s="31">
        <v>45000000</v>
      </c>
      <c r="J711" s="1" t="s">
        <v>74</v>
      </c>
      <c r="K711" s="1" t="s">
        <v>75</v>
      </c>
      <c r="L711" s="1" t="s">
        <v>2284</v>
      </c>
      <c r="M711" s="1" t="s">
        <v>2285</v>
      </c>
      <c r="N711" s="8" t="s">
        <v>2286</v>
      </c>
      <c r="O711" s="12" t="s">
        <v>2287</v>
      </c>
      <c r="P711" s="11" t="s">
        <v>2262</v>
      </c>
      <c r="Q711" s="1" t="s">
        <v>2288</v>
      </c>
      <c r="R711" s="11" t="s">
        <v>2264</v>
      </c>
      <c r="S711" s="1"/>
      <c r="T711" s="1" t="s">
        <v>2289</v>
      </c>
      <c r="U711" s="1" t="s">
        <v>2266</v>
      </c>
      <c r="V711" s="1"/>
      <c r="W711" s="1"/>
      <c r="X711" s="42"/>
      <c r="Y711" s="1"/>
      <c r="Z711" s="1"/>
      <c r="AA711" s="43">
        <v>0</v>
      </c>
      <c r="AB711" s="1"/>
      <c r="AC711" s="33"/>
      <c r="AD711" s="33"/>
      <c r="AE711" s="1" t="s">
        <v>2290</v>
      </c>
      <c r="AF711" s="1" t="s">
        <v>90</v>
      </c>
      <c r="AG711" s="1" t="s">
        <v>2267</v>
      </c>
    </row>
    <row r="712" spans="1:33" ht="63.75" x14ac:dyDescent="0.25">
      <c r="A712" s="8" t="s">
        <v>10</v>
      </c>
      <c r="B712" s="1">
        <v>80141626</v>
      </c>
      <c r="C712" s="1" t="s">
        <v>2291</v>
      </c>
      <c r="D712" s="9" t="s">
        <v>151</v>
      </c>
      <c r="E712" s="1" t="s">
        <v>2292</v>
      </c>
      <c r="F712" s="1" t="s">
        <v>140</v>
      </c>
      <c r="G712" s="1" t="s">
        <v>73</v>
      </c>
      <c r="H712" s="31">
        <v>40000000</v>
      </c>
      <c r="I712" s="31">
        <v>40000000</v>
      </c>
      <c r="J712" s="1" t="s">
        <v>74</v>
      </c>
      <c r="K712" s="1" t="s">
        <v>75</v>
      </c>
      <c r="L712" s="1" t="s">
        <v>2284</v>
      </c>
      <c r="M712" s="1" t="s">
        <v>2285</v>
      </c>
      <c r="N712" s="8" t="s">
        <v>2286</v>
      </c>
      <c r="O712" s="12" t="s">
        <v>2287</v>
      </c>
      <c r="P712" s="11" t="s">
        <v>2262</v>
      </c>
      <c r="Q712" s="1" t="s">
        <v>2288</v>
      </c>
      <c r="R712" s="11" t="s">
        <v>2264</v>
      </c>
      <c r="S712" s="1"/>
      <c r="T712" s="1" t="s">
        <v>2293</v>
      </c>
      <c r="U712" s="1" t="s">
        <v>2266</v>
      </c>
      <c r="V712" s="1"/>
      <c r="W712" s="1"/>
      <c r="X712" s="42"/>
      <c r="Y712" s="1"/>
      <c r="Z712" s="1"/>
      <c r="AA712" s="43">
        <v>0</v>
      </c>
      <c r="AB712" s="1"/>
      <c r="AC712" s="33"/>
      <c r="AD712" s="33"/>
      <c r="AE712" s="1" t="s">
        <v>2290</v>
      </c>
      <c r="AF712" s="1" t="s">
        <v>90</v>
      </c>
      <c r="AG712" s="1" t="s">
        <v>2267</v>
      </c>
    </row>
    <row r="713" spans="1:33" ht="63.75" x14ac:dyDescent="0.25">
      <c r="A713" s="8" t="s">
        <v>10</v>
      </c>
      <c r="B713" s="1">
        <v>80141626</v>
      </c>
      <c r="C713" s="1" t="s">
        <v>2294</v>
      </c>
      <c r="D713" s="9" t="s">
        <v>151</v>
      </c>
      <c r="E713" s="1" t="s">
        <v>412</v>
      </c>
      <c r="F713" s="1" t="s">
        <v>140</v>
      </c>
      <c r="G713" s="1" t="s">
        <v>73</v>
      </c>
      <c r="H713" s="31">
        <v>40000000</v>
      </c>
      <c r="I713" s="31">
        <v>40000000</v>
      </c>
      <c r="J713" s="1" t="s">
        <v>74</v>
      </c>
      <c r="K713" s="1" t="s">
        <v>75</v>
      </c>
      <c r="L713" s="1" t="s">
        <v>2284</v>
      </c>
      <c r="M713" s="1" t="s">
        <v>2285</v>
      </c>
      <c r="N713" s="8" t="s">
        <v>2286</v>
      </c>
      <c r="O713" s="12" t="s">
        <v>2287</v>
      </c>
      <c r="P713" s="11" t="s">
        <v>2262</v>
      </c>
      <c r="Q713" s="1" t="s">
        <v>2288</v>
      </c>
      <c r="R713" s="11" t="s">
        <v>2264</v>
      </c>
      <c r="S713" s="1"/>
      <c r="T713" s="1" t="s">
        <v>2295</v>
      </c>
      <c r="U713" s="1" t="s">
        <v>2266</v>
      </c>
      <c r="V713" s="1"/>
      <c r="W713" s="1"/>
      <c r="X713" s="42"/>
      <c r="Y713" s="1"/>
      <c r="Z713" s="1"/>
      <c r="AA713" s="43">
        <v>0</v>
      </c>
      <c r="AB713" s="1"/>
      <c r="AC713" s="33"/>
      <c r="AD713" s="33"/>
      <c r="AE713" s="1" t="s">
        <v>2290</v>
      </c>
      <c r="AF713" s="1" t="s">
        <v>90</v>
      </c>
      <c r="AG713" s="1" t="s">
        <v>2267</v>
      </c>
    </row>
    <row r="714" spans="1:33" ht="63.75" x14ac:dyDescent="0.25">
      <c r="A714" s="8" t="s">
        <v>10</v>
      </c>
      <c r="B714" s="1">
        <v>80111623</v>
      </c>
      <c r="C714" s="1" t="s">
        <v>2296</v>
      </c>
      <c r="D714" s="9" t="s">
        <v>151</v>
      </c>
      <c r="E714" s="1" t="s">
        <v>2297</v>
      </c>
      <c r="F714" s="1" t="s">
        <v>161</v>
      </c>
      <c r="G714" s="1" t="s">
        <v>73</v>
      </c>
      <c r="H714" s="31">
        <v>165000000</v>
      </c>
      <c r="I714" s="31">
        <v>165000000</v>
      </c>
      <c r="J714" s="1" t="s">
        <v>74</v>
      </c>
      <c r="K714" s="1" t="s">
        <v>75</v>
      </c>
      <c r="L714" s="1" t="s">
        <v>2284</v>
      </c>
      <c r="M714" s="1" t="s">
        <v>2285</v>
      </c>
      <c r="N714" s="8" t="s">
        <v>2286</v>
      </c>
      <c r="O714" s="12" t="s">
        <v>2287</v>
      </c>
      <c r="P714" s="11" t="s">
        <v>2262</v>
      </c>
      <c r="Q714" s="1" t="s">
        <v>2288</v>
      </c>
      <c r="R714" s="11" t="s">
        <v>2264</v>
      </c>
      <c r="S714" s="1"/>
      <c r="T714" s="1" t="s">
        <v>2298</v>
      </c>
      <c r="U714" s="1" t="s">
        <v>2266</v>
      </c>
      <c r="V714" s="1"/>
      <c r="W714" s="1"/>
      <c r="X714" s="42"/>
      <c r="Y714" s="1"/>
      <c r="Z714" s="1"/>
      <c r="AA714" s="43">
        <v>0</v>
      </c>
      <c r="AB714" s="1"/>
      <c r="AC714" s="33"/>
      <c r="AD714" s="33"/>
      <c r="AE714" s="1" t="s">
        <v>2290</v>
      </c>
      <c r="AF714" s="1" t="s">
        <v>90</v>
      </c>
      <c r="AG714" s="1" t="s">
        <v>2267</v>
      </c>
    </row>
    <row r="715" spans="1:33" ht="63.75" x14ac:dyDescent="0.25">
      <c r="A715" s="8" t="s">
        <v>10</v>
      </c>
      <c r="B715" s="1">
        <v>80141626</v>
      </c>
      <c r="C715" s="1" t="s">
        <v>2299</v>
      </c>
      <c r="D715" s="9" t="s">
        <v>151</v>
      </c>
      <c r="E715" s="1" t="s">
        <v>412</v>
      </c>
      <c r="F715" s="1" t="s">
        <v>140</v>
      </c>
      <c r="G715" s="1" t="s">
        <v>73</v>
      </c>
      <c r="H715" s="31">
        <v>40000000</v>
      </c>
      <c r="I715" s="31">
        <v>40000000</v>
      </c>
      <c r="J715" s="1" t="s">
        <v>74</v>
      </c>
      <c r="K715" s="1" t="s">
        <v>75</v>
      </c>
      <c r="L715" s="1" t="s">
        <v>2284</v>
      </c>
      <c r="M715" s="1" t="s">
        <v>2285</v>
      </c>
      <c r="N715" s="8" t="s">
        <v>2286</v>
      </c>
      <c r="O715" s="12" t="s">
        <v>2287</v>
      </c>
      <c r="P715" s="11" t="s">
        <v>2262</v>
      </c>
      <c r="Q715" s="1" t="s">
        <v>2288</v>
      </c>
      <c r="R715" s="11" t="s">
        <v>2264</v>
      </c>
      <c r="S715" s="1"/>
      <c r="T715" s="1" t="s">
        <v>2300</v>
      </c>
      <c r="U715" s="1" t="s">
        <v>2266</v>
      </c>
      <c r="V715" s="1"/>
      <c r="W715" s="1"/>
      <c r="X715" s="42"/>
      <c r="Y715" s="1"/>
      <c r="Z715" s="1"/>
      <c r="AA715" s="43">
        <v>0</v>
      </c>
      <c r="AB715" s="1"/>
      <c r="AC715" s="33"/>
      <c r="AD715" s="33"/>
      <c r="AE715" s="1" t="s">
        <v>2290</v>
      </c>
      <c r="AF715" s="1" t="s">
        <v>90</v>
      </c>
      <c r="AG715" s="1" t="s">
        <v>2267</v>
      </c>
    </row>
    <row r="716" spans="1:33" ht="63.75" x14ac:dyDescent="0.25">
      <c r="A716" s="8" t="s">
        <v>10</v>
      </c>
      <c r="B716" s="1">
        <v>80141626</v>
      </c>
      <c r="C716" s="1" t="s">
        <v>2301</v>
      </c>
      <c r="D716" s="9" t="s">
        <v>540</v>
      </c>
      <c r="E716" s="1" t="s">
        <v>152</v>
      </c>
      <c r="F716" s="1" t="s">
        <v>140</v>
      </c>
      <c r="G716" s="1" t="s">
        <v>73</v>
      </c>
      <c r="H716" s="31">
        <v>40000000</v>
      </c>
      <c r="I716" s="31">
        <v>40000000</v>
      </c>
      <c r="J716" s="1" t="s">
        <v>74</v>
      </c>
      <c r="K716" s="1" t="s">
        <v>75</v>
      </c>
      <c r="L716" s="1" t="s">
        <v>2284</v>
      </c>
      <c r="M716" s="1" t="s">
        <v>2285</v>
      </c>
      <c r="N716" s="8" t="s">
        <v>2286</v>
      </c>
      <c r="O716" s="12" t="s">
        <v>2287</v>
      </c>
      <c r="P716" s="11" t="s">
        <v>2262</v>
      </c>
      <c r="Q716" s="1" t="s">
        <v>2288</v>
      </c>
      <c r="R716" s="11" t="s">
        <v>2264</v>
      </c>
      <c r="S716" s="1"/>
      <c r="T716" s="1" t="s">
        <v>2302</v>
      </c>
      <c r="U716" s="1" t="s">
        <v>2266</v>
      </c>
      <c r="V716" s="1"/>
      <c r="W716" s="1"/>
      <c r="X716" s="42"/>
      <c r="Y716" s="1"/>
      <c r="Z716" s="1"/>
      <c r="AA716" s="43">
        <v>0</v>
      </c>
      <c r="AB716" s="1"/>
      <c r="AC716" s="33"/>
      <c r="AD716" s="33"/>
      <c r="AE716" s="1" t="s">
        <v>2290</v>
      </c>
      <c r="AF716" s="1" t="s">
        <v>90</v>
      </c>
      <c r="AG716" s="1" t="s">
        <v>2267</v>
      </c>
    </row>
    <row r="717" spans="1:33" ht="63.75" x14ac:dyDescent="0.25">
      <c r="A717" s="8" t="s">
        <v>10</v>
      </c>
      <c r="B717" s="1">
        <v>931315503</v>
      </c>
      <c r="C717" s="1" t="s">
        <v>2303</v>
      </c>
      <c r="D717" s="9" t="s">
        <v>151</v>
      </c>
      <c r="E717" s="1" t="s">
        <v>412</v>
      </c>
      <c r="F717" s="1" t="s">
        <v>140</v>
      </c>
      <c r="G717" s="1" t="s">
        <v>73</v>
      </c>
      <c r="H717" s="31">
        <v>67000000</v>
      </c>
      <c r="I717" s="31">
        <v>67000000</v>
      </c>
      <c r="J717" s="1" t="s">
        <v>74</v>
      </c>
      <c r="K717" s="1" t="s">
        <v>75</v>
      </c>
      <c r="L717" s="1" t="s">
        <v>2269</v>
      </c>
      <c r="M717" s="1" t="s">
        <v>2255</v>
      </c>
      <c r="N717" s="8" t="s">
        <v>2270</v>
      </c>
      <c r="O717" s="88" t="s">
        <v>2271</v>
      </c>
      <c r="P717" s="11" t="s">
        <v>2262</v>
      </c>
      <c r="Q717" s="1" t="s">
        <v>2304</v>
      </c>
      <c r="R717" s="11" t="s">
        <v>2264</v>
      </c>
      <c r="S717" s="1"/>
      <c r="T717" s="1" t="s">
        <v>2305</v>
      </c>
      <c r="U717" s="1" t="s">
        <v>2266</v>
      </c>
      <c r="V717" s="1"/>
      <c r="W717" s="1"/>
      <c r="X717" s="42"/>
      <c r="Y717" s="1"/>
      <c r="Z717" s="1"/>
      <c r="AA717" s="43">
        <v>0</v>
      </c>
      <c r="AB717" s="1"/>
      <c r="AC717" s="33"/>
      <c r="AD717" s="33"/>
      <c r="AE717" s="1" t="s">
        <v>2274</v>
      </c>
      <c r="AF717" s="1" t="s">
        <v>90</v>
      </c>
      <c r="AG717" s="1" t="s">
        <v>2267</v>
      </c>
    </row>
    <row r="718" spans="1:33" ht="127.5" x14ac:dyDescent="0.25">
      <c r="A718" s="8" t="s">
        <v>10</v>
      </c>
      <c r="B718" s="1">
        <v>92111502</v>
      </c>
      <c r="C718" s="1" t="s">
        <v>2306</v>
      </c>
      <c r="D718" s="9" t="s">
        <v>151</v>
      </c>
      <c r="E718" s="1" t="s">
        <v>86</v>
      </c>
      <c r="F718" s="1" t="s">
        <v>140</v>
      </c>
      <c r="G718" s="1" t="s">
        <v>73</v>
      </c>
      <c r="H718" s="31">
        <v>50000000</v>
      </c>
      <c r="I718" s="31">
        <v>50000000</v>
      </c>
      <c r="J718" s="1" t="s">
        <v>74</v>
      </c>
      <c r="K718" s="1" t="s">
        <v>75</v>
      </c>
      <c r="L718" s="1" t="s">
        <v>2269</v>
      </c>
      <c r="M718" s="1" t="s">
        <v>2255</v>
      </c>
      <c r="N718" s="8" t="s">
        <v>2270</v>
      </c>
      <c r="O718" s="88" t="s">
        <v>2271</v>
      </c>
      <c r="P718" s="11" t="s">
        <v>2262</v>
      </c>
      <c r="Q718" s="1" t="s">
        <v>2307</v>
      </c>
      <c r="R718" s="1" t="s">
        <v>2308</v>
      </c>
      <c r="S718" s="1"/>
      <c r="T718" s="1" t="s">
        <v>2309</v>
      </c>
      <c r="U718" s="1"/>
      <c r="V718" s="1"/>
      <c r="W718" s="1"/>
      <c r="X718" s="42"/>
      <c r="Y718" s="1"/>
      <c r="Z718" s="1"/>
      <c r="AA718" s="43">
        <v>0</v>
      </c>
      <c r="AB718" s="1"/>
      <c r="AC718" s="33"/>
      <c r="AD718" s="33"/>
      <c r="AE718" s="1" t="s">
        <v>2274</v>
      </c>
      <c r="AF718" s="1" t="s">
        <v>90</v>
      </c>
      <c r="AG718" s="1" t="s">
        <v>2267</v>
      </c>
    </row>
    <row r="719" spans="1:33" ht="127.5" x14ac:dyDescent="0.25">
      <c r="A719" s="8" t="s">
        <v>10</v>
      </c>
      <c r="B719" s="1">
        <v>92111502</v>
      </c>
      <c r="C719" s="1" t="s">
        <v>2310</v>
      </c>
      <c r="D719" s="9" t="s">
        <v>151</v>
      </c>
      <c r="E719" s="1" t="s">
        <v>86</v>
      </c>
      <c r="F719" s="1" t="s">
        <v>140</v>
      </c>
      <c r="G719" s="1" t="s">
        <v>73</v>
      </c>
      <c r="H719" s="31">
        <v>50000000</v>
      </c>
      <c r="I719" s="31">
        <v>50000000</v>
      </c>
      <c r="J719" s="1" t="s">
        <v>74</v>
      </c>
      <c r="K719" s="1" t="s">
        <v>75</v>
      </c>
      <c r="L719" s="1" t="s">
        <v>2269</v>
      </c>
      <c r="M719" s="1" t="s">
        <v>2255</v>
      </c>
      <c r="N719" s="8" t="s">
        <v>2270</v>
      </c>
      <c r="O719" s="88" t="s">
        <v>2271</v>
      </c>
      <c r="P719" s="11" t="s">
        <v>2262</v>
      </c>
      <c r="Q719" s="1" t="s">
        <v>2311</v>
      </c>
      <c r="R719" s="1" t="s">
        <v>2308</v>
      </c>
      <c r="S719" s="1"/>
      <c r="T719" s="1" t="s">
        <v>2312</v>
      </c>
      <c r="U719" s="1"/>
      <c r="V719" s="1"/>
      <c r="W719" s="1"/>
      <c r="X719" s="42"/>
      <c r="Y719" s="1"/>
      <c r="Z719" s="1"/>
      <c r="AA719" s="43">
        <v>0</v>
      </c>
      <c r="AB719" s="1"/>
      <c r="AC719" s="33"/>
      <c r="AD719" s="33"/>
      <c r="AE719" s="1" t="s">
        <v>2274</v>
      </c>
      <c r="AF719" s="1" t="s">
        <v>90</v>
      </c>
      <c r="AG719" s="1" t="s">
        <v>2267</v>
      </c>
    </row>
    <row r="720" spans="1:33" ht="127.5" x14ac:dyDescent="0.25">
      <c r="A720" s="8" t="s">
        <v>10</v>
      </c>
      <c r="B720" s="1">
        <v>92111502</v>
      </c>
      <c r="C720" s="1" t="s">
        <v>2313</v>
      </c>
      <c r="D720" s="9" t="s">
        <v>151</v>
      </c>
      <c r="E720" s="1" t="s">
        <v>152</v>
      </c>
      <c r="F720" s="1" t="s">
        <v>140</v>
      </c>
      <c r="G720" s="1" t="s">
        <v>73</v>
      </c>
      <c r="H720" s="31">
        <v>50000000</v>
      </c>
      <c r="I720" s="31">
        <v>50000000</v>
      </c>
      <c r="J720" s="1" t="s">
        <v>74</v>
      </c>
      <c r="K720" s="1" t="s">
        <v>75</v>
      </c>
      <c r="L720" s="1" t="s">
        <v>2284</v>
      </c>
      <c r="M720" s="1" t="s">
        <v>2285</v>
      </c>
      <c r="N720" s="8" t="s">
        <v>2286</v>
      </c>
      <c r="O720" s="12" t="s">
        <v>2287</v>
      </c>
      <c r="P720" s="11" t="s">
        <v>2262</v>
      </c>
      <c r="Q720" s="11" t="s">
        <v>2314</v>
      </c>
      <c r="R720" s="1" t="s">
        <v>2308</v>
      </c>
      <c r="S720" s="1"/>
      <c r="T720" s="1" t="s">
        <v>2315</v>
      </c>
      <c r="U720" s="1" t="s">
        <v>2266</v>
      </c>
      <c r="V720" s="1"/>
      <c r="W720" s="1"/>
      <c r="X720" s="42"/>
      <c r="Y720" s="1"/>
      <c r="Z720" s="1"/>
      <c r="AA720" s="43">
        <v>0</v>
      </c>
      <c r="AB720" s="1"/>
      <c r="AC720" s="33"/>
      <c r="AD720" s="33"/>
      <c r="AE720" s="1" t="s">
        <v>2290</v>
      </c>
      <c r="AF720" s="1" t="s">
        <v>90</v>
      </c>
      <c r="AG720" s="1" t="s">
        <v>2267</v>
      </c>
    </row>
    <row r="721" spans="1:33" ht="38.25" x14ac:dyDescent="0.25">
      <c r="A721" s="8" t="s">
        <v>10</v>
      </c>
      <c r="B721" s="1">
        <v>92111502</v>
      </c>
      <c r="C721" s="1" t="s">
        <v>2316</v>
      </c>
      <c r="D721" s="9" t="s">
        <v>540</v>
      </c>
      <c r="E721" s="1" t="s">
        <v>272</v>
      </c>
      <c r="F721" s="1" t="s">
        <v>161</v>
      </c>
      <c r="G721" s="1" t="s">
        <v>73</v>
      </c>
      <c r="H721" s="31">
        <v>400000000</v>
      </c>
      <c r="I721" s="31">
        <v>400000000</v>
      </c>
      <c r="J721" s="1" t="s">
        <v>74</v>
      </c>
      <c r="K721" s="1" t="s">
        <v>75</v>
      </c>
      <c r="L721" s="1" t="s">
        <v>2284</v>
      </c>
      <c r="M721" s="1" t="s">
        <v>2285</v>
      </c>
      <c r="N721" s="8" t="s">
        <v>2286</v>
      </c>
      <c r="O721" s="12" t="s">
        <v>2287</v>
      </c>
      <c r="P721" s="11" t="s">
        <v>2317</v>
      </c>
      <c r="Q721" s="11" t="s">
        <v>2318</v>
      </c>
      <c r="R721" s="11" t="s">
        <v>2319</v>
      </c>
      <c r="S721" s="1"/>
      <c r="T721" s="1" t="s">
        <v>2320</v>
      </c>
      <c r="U721" s="1" t="s">
        <v>2266</v>
      </c>
      <c r="V721" s="1"/>
      <c r="W721" s="1"/>
      <c r="X721" s="42"/>
      <c r="Y721" s="1"/>
      <c r="Z721" s="1"/>
      <c r="AA721" s="43">
        <v>0</v>
      </c>
      <c r="AB721" s="1"/>
      <c r="AC721" s="33"/>
      <c r="AD721" s="33"/>
      <c r="AE721" s="1" t="s">
        <v>2290</v>
      </c>
      <c r="AF721" s="1" t="s">
        <v>90</v>
      </c>
      <c r="AG721" s="1" t="s">
        <v>2267</v>
      </c>
    </row>
    <row r="722" spans="1:33" ht="51" x14ac:dyDescent="0.25">
      <c r="A722" s="8" t="s">
        <v>10</v>
      </c>
      <c r="B722" s="1">
        <v>92112003</v>
      </c>
      <c r="C722" s="1" t="s">
        <v>2321</v>
      </c>
      <c r="D722" s="9" t="s">
        <v>151</v>
      </c>
      <c r="E722" s="1" t="s">
        <v>123</v>
      </c>
      <c r="F722" s="1" t="s">
        <v>161</v>
      </c>
      <c r="G722" s="1" t="s">
        <v>73</v>
      </c>
      <c r="H722" s="31">
        <v>90000000</v>
      </c>
      <c r="I722" s="31">
        <v>90000000</v>
      </c>
      <c r="J722" s="1" t="s">
        <v>74</v>
      </c>
      <c r="K722" s="1" t="s">
        <v>75</v>
      </c>
      <c r="L722" s="1" t="s">
        <v>2284</v>
      </c>
      <c r="M722" s="1" t="s">
        <v>2285</v>
      </c>
      <c r="N722" s="8" t="s">
        <v>2322</v>
      </c>
      <c r="O722" s="12" t="s">
        <v>2287</v>
      </c>
      <c r="P722" s="11" t="s">
        <v>2323</v>
      </c>
      <c r="Q722" s="1" t="s">
        <v>2324</v>
      </c>
      <c r="R722" s="1" t="s">
        <v>2325</v>
      </c>
      <c r="S722" s="1"/>
      <c r="T722" s="1" t="s">
        <v>2321</v>
      </c>
      <c r="U722" s="1" t="s">
        <v>2266</v>
      </c>
      <c r="V722" s="1"/>
      <c r="W722" s="1"/>
      <c r="X722" s="42"/>
      <c r="Y722" s="1"/>
      <c r="Z722" s="1"/>
      <c r="AA722" s="43">
        <v>0</v>
      </c>
      <c r="AB722" s="1"/>
      <c r="AC722" s="33"/>
      <c r="AD722" s="33"/>
      <c r="AE722" s="1" t="s">
        <v>2326</v>
      </c>
      <c r="AF722" s="1" t="s">
        <v>90</v>
      </c>
      <c r="AG722" s="1" t="s">
        <v>2267</v>
      </c>
    </row>
    <row r="723" spans="1:33" ht="63.75" x14ac:dyDescent="0.25">
      <c r="A723" s="8" t="s">
        <v>10</v>
      </c>
      <c r="B723" s="1">
        <v>92112003</v>
      </c>
      <c r="C723" s="1" t="s">
        <v>2327</v>
      </c>
      <c r="D723" s="9" t="s">
        <v>151</v>
      </c>
      <c r="E723" s="1" t="s">
        <v>123</v>
      </c>
      <c r="F723" s="1" t="s">
        <v>161</v>
      </c>
      <c r="G723" s="1" t="s">
        <v>73</v>
      </c>
      <c r="H723" s="31">
        <v>80000000</v>
      </c>
      <c r="I723" s="31">
        <v>80000000</v>
      </c>
      <c r="J723" s="1" t="s">
        <v>74</v>
      </c>
      <c r="K723" s="1" t="s">
        <v>75</v>
      </c>
      <c r="L723" s="1" t="s">
        <v>2284</v>
      </c>
      <c r="M723" s="1" t="s">
        <v>2285</v>
      </c>
      <c r="N723" s="8" t="s">
        <v>2328</v>
      </c>
      <c r="O723" s="12" t="s">
        <v>2287</v>
      </c>
      <c r="P723" s="11" t="s">
        <v>2323</v>
      </c>
      <c r="Q723" s="1" t="s">
        <v>2329</v>
      </c>
      <c r="R723" s="1" t="s">
        <v>2325</v>
      </c>
      <c r="S723" s="1"/>
      <c r="T723" s="1" t="s">
        <v>2327</v>
      </c>
      <c r="U723" s="1" t="s">
        <v>2266</v>
      </c>
      <c r="V723" s="1"/>
      <c r="W723" s="1"/>
      <c r="X723" s="42"/>
      <c r="Y723" s="1"/>
      <c r="Z723" s="1"/>
      <c r="AA723" s="43">
        <v>0</v>
      </c>
      <c r="AB723" s="1"/>
      <c r="AC723" s="33"/>
      <c r="AD723" s="33"/>
      <c r="AE723" s="1" t="s">
        <v>2326</v>
      </c>
      <c r="AF723" s="1" t="s">
        <v>90</v>
      </c>
      <c r="AG723" s="1" t="s">
        <v>2267</v>
      </c>
    </row>
    <row r="724" spans="1:33" ht="51" x14ac:dyDescent="0.25">
      <c r="A724" s="8" t="s">
        <v>10</v>
      </c>
      <c r="B724" s="1">
        <v>92111502</v>
      </c>
      <c r="C724" s="1" t="s">
        <v>2330</v>
      </c>
      <c r="D724" s="9" t="s">
        <v>102</v>
      </c>
      <c r="E724" s="1" t="s">
        <v>152</v>
      </c>
      <c r="F724" s="1" t="s">
        <v>161</v>
      </c>
      <c r="G724" s="1" t="s">
        <v>73</v>
      </c>
      <c r="H724" s="31">
        <v>90000000</v>
      </c>
      <c r="I724" s="31">
        <v>90000000</v>
      </c>
      <c r="J724" s="1" t="s">
        <v>74</v>
      </c>
      <c r="K724" s="1" t="s">
        <v>75</v>
      </c>
      <c r="L724" s="1" t="s">
        <v>2269</v>
      </c>
      <c r="M724" s="1" t="s">
        <v>2255</v>
      </c>
      <c r="N724" s="8" t="s">
        <v>2270</v>
      </c>
      <c r="O724" s="88" t="s">
        <v>2271</v>
      </c>
      <c r="P724" s="11" t="s">
        <v>2323</v>
      </c>
      <c r="Q724" s="1" t="s">
        <v>2331</v>
      </c>
      <c r="R724" s="1" t="s">
        <v>2325</v>
      </c>
      <c r="S724" s="1"/>
      <c r="T724" s="1" t="s">
        <v>2330</v>
      </c>
      <c r="U724" s="1" t="s">
        <v>2266</v>
      </c>
      <c r="V724" s="1"/>
      <c r="W724" s="1"/>
      <c r="X724" s="42"/>
      <c r="Y724" s="1"/>
      <c r="Z724" s="1"/>
      <c r="AA724" s="43">
        <v>0</v>
      </c>
      <c r="AB724" s="1"/>
      <c r="AC724" s="33"/>
      <c r="AD724" s="33"/>
      <c r="AE724" s="1" t="s">
        <v>2274</v>
      </c>
      <c r="AF724" s="1" t="s">
        <v>90</v>
      </c>
      <c r="AG724" s="1" t="s">
        <v>2267</v>
      </c>
    </row>
    <row r="725" spans="1:33" ht="51" x14ac:dyDescent="0.25">
      <c r="A725" s="8" t="s">
        <v>10</v>
      </c>
      <c r="B725" s="1">
        <v>80111504</v>
      </c>
      <c r="C725" s="1" t="s">
        <v>2332</v>
      </c>
      <c r="D725" s="9" t="s">
        <v>102</v>
      </c>
      <c r="E725" s="1" t="s">
        <v>152</v>
      </c>
      <c r="F725" s="1" t="s">
        <v>161</v>
      </c>
      <c r="G725" s="1" t="s">
        <v>73</v>
      </c>
      <c r="H725" s="31">
        <v>90000000</v>
      </c>
      <c r="I725" s="31">
        <v>90000000</v>
      </c>
      <c r="J725" s="1" t="s">
        <v>74</v>
      </c>
      <c r="K725" s="1" t="s">
        <v>75</v>
      </c>
      <c r="L725" s="1" t="s">
        <v>2269</v>
      </c>
      <c r="M725" s="1" t="s">
        <v>2255</v>
      </c>
      <c r="N725" s="8" t="s">
        <v>2270</v>
      </c>
      <c r="O725" s="88" t="s">
        <v>2271</v>
      </c>
      <c r="P725" s="11" t="s">
        <v>2323</v>
      </c>
      <c r="Q725" s="1" t="s">
        <v>2333</v>
      </c>
      <c r="R725" s="1" t="s">
        <v>2325</v>
      </c>
      <c r="S725" s="1"/>
      <c r="T725" s="1" t="s">
        <v>2334</v>
      </c>
      <c r="U725" s="1" t="s">
        <v>2266</v>
      </c>
      <c r="V725" s="1"/>
      <c r="W725" s="1"/>
      <c r="X725" s="42"/>
      <c r="Y725" s="1"/>
      <c r="Z725" s="1"/>
      <c r="AA725" s="43">
        <v>0</v>
      </c>
      <c r="AB725" s="1"/>
      <c r="AC725" s="33"/>
      <c r="AD725" s="33"/>
      <c r="AE725" s="1" t="s">
        <v>2274</v>
      </c>
      <c r="AF725" s="1" t="s">
        <v>90</v>
      </c>
      <c r="AG725" s="1" t="s">
        <v>2267</v>
      </c>
    </row>
    <row r="726" spans="1:33" ht="51" x14ac:dyDescent="0.25">
      <c r="A726" s="8" t="s">
        <v>10</v>
      </c>
      <c r="B726" s="1">
        <v>86000000</v>
      </c>
      <c r="C726" s="1" t="s">
        <v>2335</v>
      </c>
      <c r="D726" s="9" t="s">
        <v>138</v>
      </c>
      <c r="E726" s="1" t="s">
        <v>272</v>
      </c>
      <c r="F726" s="1" t="s">
        <v>161</v>
      </c>
      <c r="G726" s="1" t="s">
        <v>73</v>
      </c>
      <c r="H726" s="31">
        <v>80000000</v>
      </c>
      <c r="I726" s="31">
        <v>80000000</v>
      </c>
      <c r="J726" s="1" t="s">
        <v>74</v>
      </c>
      <c r="K726" s="1" t="s">
        <v>75</v>
      </c>
      <c r="L726" s="11" t="s">
        <v>2259</v>
      </c>
      <c r="M726" s="5" t="s">
        <v>2255</v>
      </c>
      <c r="N726" s="8" t="s">
        <v>2260</v>
      </c>
      <c r="O726" s="88" t="s">
        <v>2261</v>
      </c>
      <c r="P726" s="1" t="s">
        <v>2323</v>
      </c>
      <c r="Q726" s="1" t="s">
        <v>2336</v>
      </c>
      <c r="R726" s="1" t="s">
        <v>2325</v>
      </c>
      <c r="S726" s="1"/>
      <c r="T726" s="1" t="s">
        <v>2335</v>
      </c>
      <c r="U726" s="1" t="s">
        <v>2266</v>
      </c>
      <c r="V726" s="1"/>
      <c r="W726" s="1"/>
      <c r="X726" s="42"/>
      <c r="Y726" s="1"/>
      <c r="Z726" s="1"/>
      <c r="AA726" s="43">
        <v>0</v>
      </c>
      <c r="AB726" s="1"/>
      <c r="AC726" s="33"/>
      <c r="AD726" s="33"/>
      <c r="AE726" s="1" t="s">
        <v>2259</v>
      </c>
      <c r="AF726" s="1" t="s">
        <v>90</v>
      </c>
      <c r="AG726" s="1" t="s">
        <v>2267</v>
      </c>
    </row>
    <row r="727" spans="1:33" ht="51" x14ac:dyDescent="0.25">
      <c r="A727" s="8" t="s">
        <v>14</v>
      </c>
      <c r="B727" s="1">
        <v>86131504</v>
      </c>
      <c r="C727" s="4" t="s">
        <v>2337</v>
      </c>
      <c r="D727" s="9" t="s">
        <v>151</v>
      </c>
      <c r="E727" s="1" t="s">
        <v>2338</v>
      </c>
      <c r="F727" s="1" t="s">
        <v>103</v>
      </c>
      <c r="G727" s="1" t="s">
        <v>73</v>
      </c>
      <c r="H727" s="6">
        <f>1070000000+430000000</f>
        <v>1500000000</v>
      </c>
      <c r="I727" s="7">
        <v>0</v>
      </c>
      <c r="J727" s="1" t="s">
        <v>74</v>
      </c>
      <c r="K727" s="1"/>
      <c r="L727" s="1" t="s">
        <v>2339</v>
      </c>
      <c r="M727" s="5" t="s">
        <v>2340</v>
      </c>
      <c r="N727" s="5" t="s">
        <v>2341</v>
      </c>
      <c r="O727" s="1" t="s">
        <v>2342</v>
      </c>
      <c r="P727" s="4" t="s">
        <v>1619</v>
      </c>
      <c r="Q727" s="4" t="s">
        <v>2343</v>
      </c>
      <c r="R727" s="1" t="s">
        <v>2344</v>
      </c>
      <c r="S727" s="4" t="s">
        <v>2345</v>
      </c>
      <c r="T727" s="1" t="s">
        <v>2346</v>
      </c>
      <c r="U727" s="4" t="s">
        <v>2347</v>
      </c>
      <c r="V727" s="34"/>
      <c r="W727" s="34"/>
      <c r="X727" s="42"/>
      <c r="Y727" s="35"/>
      <c r="Z727" s="34"/>
      <c r="AA727" s="43">
        <v>0</v>
      </c>
      <c r="AB727" s="1"/>
      <c r="AC727" s="33"/>
      <c r="AD727" s="33"/>
      <c r="AE727" s="47" t="s">
        <v>2348</v>
      </c>
      <c r="AF727" s="1" t="s">
        <v>90</v>
      </c>
      <c r="AG727" s="1" t="s">
        <v>2349</v>
      </c>
    </row>
    <row r="728" spans="1:33" ht="63.75" x14ac:dyDescent="0.25">
      <c r="A728" s="8" t="s">
        <v>14</v>
      </c>
      <c r="B728" s="1">
        <v>80141607</v>
      </c>
      <c r="C728" s="4" t="s">
        <v>2350</v>
      </c>
      <c r="D728" s="9" t="s">
        <v>151</v>
      </c>
      <c r="E728" s="1" t="s">
        <v>2351</v>
      </c>
      <c r="F728" s="1" t="s">
        <v>124</v>
      </c>
      <c r="G728" s="1" t="s">
        <v>73</v>
      </c>
      <c r="H728" s="6">
        <v>1000000000</v>
      </c>
      <c r="I728" s="7">
        <v>0</v>
      </c>
      <c r="J728" s="1" t="s">
        <v>74</v>
      </c>
      <c r="K728" s="1"/>
      <c r="L728" s="1" t="s">
        <v>2339</v>
      </c>
      <c r="M728" s="5" t="s">
        <v>2340</v>
      </c>
      <c r="N728" s="5" t="s">
        <v>2341</v>
      </c>
      <c r="O728" s="11" t="s">
        <v>2342</v>
      </c>
      <c r="P728" s="4"/>
      <c r="Q728" s="4" t="s">
        <v>2352</v>
      </c>
      <c r="R728" s="1" t="s">
        <v>2353</v>
      </c>
      <c r="S728" s="4" t="s">
        <v>2354</v>
      </c>
      <c r="T728" s="1" t="s">
        <v>2355</v>
      </c>
      <c r="U728" s="4" t="s">
        <v>2356</v>
      </c>
      <c r="V728" s="34"/>
      <c r="W728" s="34"/>
      <c r="X728" s="42"/>
      <c r="Y728" s="35"/>
      <c r="Z728" s="34"/>
      <c r="AA728" s="43">
        <v>0</v>
      </c>
      <c r="AB728" s="1"/>
      <c r="AC728" s="33"/>
      <c r="AD728" s="33"/>
      <c r="AE728" s="1" t="s">
        <v>2357</v>
      </c>
      <c r="AF728" s="1" t="s">
        <v>481</v>
      </c>
      <c r="AG728" s="1" t="s">
        <v>2349</v>
      </c>
    </row>
    <row r="729" spans="1:33" ht="51" x14ac:dyDescent="0.25">
      <c r="A729" s="8" t="s">
        <v>14</v>
      </c>
      <c r="B729" s="1">
        <v>80111701</v>
      </c>
      <c r="C729" s="4" t="s">
        <v>2358</v>
      </c>
      <c r="D729" s="9" t="s">
        <v>151</v>
      </c>
      <c r="E729" s="1" t="s">
        <v>1671</v>
      </c>
      <c r="F729" s="1" t="s">
        <v>266</v>
      </c>
      <c r="G729" s="1" t="s">
        <v>73</v>
      </c>
      <c r="H729" s="6">
        <f>18432000*2</f>
        <v>36864000</v>
      </c>
      <c r="I729" s="7">
        <v>0</v>
      </c>
      <c r="J729" s="1" t="s">
        <v>74</v>
      </c>
      <c r="K729" s="1" t="s">
        <v>75</v>
      </c>
      <c r="L729" s="1" t="s">
        <v>2339</v>
      </c>
      <c r="M729" s="5" t="s">
        <v>2340</v>
      </c>
      <c r="N729" s="5" t="s">
        <v>2341</v>
      </c>
      <c r="O729" s="11" t="s">
        <v>2342</v>
      </c>
      <c r="P729" s="4"/>
      <c r="Q729" s="1"/>
      <c r="R729" s="1"/>
      <c r="S729" s="4"/>
      <c r="T729" s="1"/>
      <c r="U729" s="1"/>
      <c r="V729" s="34"/>
      <c r="W729" s="34"/>
      <c r="X729" s="42"/>
      <c r="Y729" s="35"/>
      <c r="Z729" s="34"/>
      <c r="AA729" s="43">
        <v>0</v>
      </c>
      <c r="AB729" s="1"/>
      <c r="AC729" s="33"/>
      <c r="AD729" s="33"/>
      <c r="AE729" s="47" t="s">
        <v>2359</v>
      </c>
      <c r="AF729" s="1" t="s">
        <v>90</v>
      </c>
      <c r="AG729" s="1" t="s">
        <v>2360</v>
      </c>
    </row>
    <row r="730" spans="1:33" ht="51" x14ac:dyDescent="0.25">
      <c r="A730" s="8" t="s">
        <v>14</v>
      </c>
      <c r="B730" s="1">
        <v>80111701</v>
      </c>
      <c r="C730" s="4" t="s">
        <v>2361</v>
      </c>
      <c r="D730" s="9" t="s">
        <v>151</v>
      </c>
      <c r="E730" s="1" t="s">
        <v>1671</v>
      </c>
      <c r="F730" s="1" t="s">
        <v>2362</v>
      </c>
      <c r="G730" s="1" t="s">
        <v>73</v>
      </c>
      <c r="H730" s="36">
        <f>11065760*2</f>
        <v>22131520</v>
      </c>
      <c r="I730" s="7">
        <v>0</v>
      </c>
      <c r="J730" s="1" t="s">
        <v>74</v>
      </c>
      <c r="K730" s="1" t="s">
        <v>75</v>
      </c>
      <c r="L730" s="1" t="s">
        <v>2339</v>
      </c>
      <c r="M730" s="5" t="s">
        <v>2340</v>
      </c>
      <c r="N730" s="5" t="s">
        <v>2341</v>
      </c>
      <c r="O730" s="11" t="s">
        <v>2342</v>
      </c>
      <c r="P730" s="37"/>
      <c r="Q730" s="37"/>
      <c r="R730" s="37"/>
      <c r="S730" s="37"/>
      <c r="T730" s="33"/>
      <c r="U730" s="33"/>
      <c r="V730" s="33"/>
      <c r="W730" s="33"/>
      <c r="X730" s="33"/>
      <c r="Y730" s="33"/>
      <c r="Z730" s="33"/>
      <c r="AA730" s="43">
        <v>0</v>
      </c>
      <c r="AB730" s="1"/>
      <c r="AC730" s="33"/>
      <c r="AD730" s="33"/>
      <c r="AE730" s="33" t="s">
        <v>2363</v>
      </c>
      <c r="AF730" s="1"/>
      <c r="AG730" s="1" t="s">
        <v>75</v>
      </c>
    </row>
    <row r="731" spans="1:33" ht="25.5" x14ac:dyDescent="0.25">
      <c r="A731" s="8" t="s">
        <v>14</v>
      </c>
      <c r="B731" s="1">
        <v>5601500</v>
      </c>
      <c r="C731" s="4" t="s">
        <v>2364</v>
      </c>
      <c r="D731" s="9" t="s">
        <v>151</v>
      </c>
      <c r="E731" s="1" t="s">
        <v>2365</v>
      </c>
      <c r="F731" s="1" t="s">
        <v>311</v>
      </c>
      <c r="G731" s="1" t="s">
        <v>73</v>
      </c>
      <c r="H731" s="36">
        <v>42100000</v>
      </c>
      <c r="I731" s="7">
        <v>0</v>
      </c>
      <c r="J731" s="1" t="s">
        <v>74</v>
      </c>
      <c r="K731" s="1" t="s">
        <v>75</v>
      </c>
      <c r="L731" s="1" t="s">
        <v>2339</v>
      </c>
      <c r="M731" s="5" t="s">
        <v>2340</v>
      </c>
      <c r="N731" s="5" t="s">
        <v>2341</v>
      </c>
      <c r="O731" s="11" t="s">
        <v>2342</v>
      </c>
      <c r="P731" s="33"/>
      <c r="Q731" s="33"/>
      <c r="R731" s="33"/>
      <c r="S731" s="33"/>
      <c r="T731" s="33"/>
      <c r="U731" s="33"/>
      <c r="V731" s="33"/>
      <c r="W731" s="33"/>
      <c r="X731" s="33"/>
      <c r="Y731" s="33"/>
      <c r="Z731" s="33"/>
      <c r="AA731" s="43">
        <v>0</v>
      </c>
      <c r="AB731" s="1"/>
      <c r="AC731" s="33"/>
      <c r="AD731" s="33"/>
      <c r="AE731" s="33" t="s">
        <v>2366</v>
      </c>
      <c r="AF731" s="1"/>
      <c r="AG731" s="1" t="s">
        <v>75</v>
      </c>
    </row>
    <row r="732" spans="1:33" ht="25.5" x14ac:dyDescent="0.25">
      <c r="A732" s="8" t="s">
        <v>14</v>
      </c>
      <c r="B732" s="1">
        <v>43231500</v>
      </c>
      <c r="C732" s="4" t="s">
        <v>2367</v>
      </c>
      <c r="D732" s="9" t="s">
        <v>151</v>
      </c>
      <c r="E732" s="1" t="s">
        <v>1671</v>
      </c>
      <c r="F732" s="1" t="s">
        <v>311</v>
      </c>
      <c r="G732" s="1" t="s">
        <v>73</v>
      </c>
      <c r="H732" s="36">
        <v>90800000</v>
      </c>
      <c r="I732" s="7">
        <v>0</v>
      </c>
      <c r="J732" s="1" t="s">
        <v>74</v>
      </c>
      <c r="K732" s="1" t="s">
        <v>75</v>
      </c>
      <c r="L732" s="1" t="s">
        <v>2339</v>
      </c>
      <c r="M732" s="5" t="s">
        <v>2340</v>
      </c>
      <c r="N732" s="5" t="s">
        <v>2341</v>
      </c>
      <c r="O732" s="11" t="s">
        <v>2342</v>
      </c>
      <c r="P732" s="33"/>
      <c r="Q732" s="33"/>
      <c r="R732" s="33"/>
      <c r="S732" s="33"/>
      <c r="T732" s="33"/>
      <c r="U732" s="33"/>
      <c r="V732" s="33"/>
      <c r="W732" s="33"/>
      <c r="X732" s="33"/>
      <c r="Y732" s="33"/>
      <c r="Z732" s="33"/>
      <c r="AA732" s="43">
        <v>0</v>
      </c>
      <c r="AB732" s="1"/>
      <c r="AC732" s="33"/>
      <c r="AD732" s="33"/>
      <c r="AE732" s="33" t="s">
        <v>2366</v>
      </c>
      <c r="AF732" s="1"/>
      <c r="AG732" s="1" t="s">
        <v>75</v>
      </c>
    </row>
    <row r="733" spans="1:33" ht="25.5" x14ac:dyDescent="0.25">
      <c r="A733" s="8" t="s">
        <v>14</v>
      </c>
      <c r="B733" s="1">
        <v>80141630</v>
      </c>
      <c r="C733" s="4" t="s">
        <v>2368</v>
      </c>
      <c r="D733" s="9" t="s">
        <v>151</v>
      </c>
      <c r="E733" s="1" t="s">
        <v>1036</v>
      </c>
      <c r="F733" s="1" t="s">
        <v>2362</v>
      </c>
      <c r="G733" s="1" t="s">
        <v>73</v>
      </c>
      <c r="H733" s="36">
        <v>20000000</v>
      </c>
      <c r="I733" s="7">
        <v>0</v>
      </c>
      <c r="J733" s="1" t="s">
        <v>74</v>
      </c>
      <c r="K733" s="1" t="s">
        <v>75</v>
      </c>
      <c r="L733" s="1" t="s">
        <v>2339</v>
      </c>
      <c r="M733" s="5" t="s">
        <v>2340</v>
      </c>
      <c r="N733" s="5" t="s">
        <v>2341</v>
      </c>
      <c r="O733" s="11" t="s">
        <v>2342</v>
      </c>
      <c r="P733" s="33"/>
      <c r="Q733" s="33"/>
      <c r="R733" s="33"/>
      <c r="S733" s="33"/>
      <c r="T733" s="33"/>
      <c r="U733" s="33"/>
      <c r="V733" s="33"/>
      <c r="W733" s="33"/>
      <c r="X733" s="33"/>
      <c r="Y733" s="33"/>
      <c r="Z733" s="33"/>
      <c r="AA733" s="43">
        <v>0</v>
      </c>
      <c r="AB733" s="1"/>
      <c r="AC733" s="33"/>
      <c r="AD733" s="33"/>
      <c r="AE733" s="33" t="s">
        <v>2348</v>
      </c>
      <c r="AF733" s="1"/>
      <c r="AG733" s="1" t="s">
        <v>75</v>
      </c>
    </row>
    <row r="734" spans="1:33" ht="25.5" x14ac:dyDescent="0.25">
      <c r="A734" s="8" t="s">
        <v>14</v>
      </c>
      <c r="B734" s="1">
        <v>41112512</v>
      </c>
      <c r="C734" s="4" t="s">
        <v>2369</v>
      </c>
      <c r="D734" s="9" t="s">
        <v>151</v>
      </c>
      <c r="E734" s="1" t="s">
        <v>2365</v>
      </c>
      <c r="F734" s="1" t="s">
        <v>311</v>
      </c>
      <c r="G734" s="1" t="s">
        <v>73</v>
      </c>
      <c r="H734" s="36">
        <v>149600000</v>
      </c>
      <c r="I734" s="33"/>
      <c r="J734" s="1" t="s">
        <v>74</v>
      </c>
      <c r="K734" s="1" t="s">
        <v>75</v>
      </c>
      <c r="L734" s="1" t="s">
        <v>2339</v>
      </c>
      <c r="M734" s="5" t="s">
        <v>2340</v>
      </c>
      <c r="N734" s="5" t="s">
        <v>2341</v>
      </c>
      <c r="O734" s="11" t="s">
        <v>2342</v>
      </c>
      <c r="P734" s="33"/>
      <c r="Q734" s="33"/>
      <c r="R734" s="33"/>
      <c r="S734" s="33"/>
      <c r="T734" s="33"/>
      <c r="U734" s="33"/>
      <c r="V734" s="33"/>
      <c r="W734" s="33"/>
      <c r="X734" s="33"/>
      <c r="Y734" s="33"/>
      <c r="Z734" s="33"/>
      <c r="AA734" s="43">
        <v>0</v>
      </c>
      <c r="AB734" s="1"/>
      <c r="AC734" s="33"/>
      <c r="AD734" s="33"/>
      <c r="AE734" s="33" t="s">
        <v>2366</v>
      </c>
      <c r="AF734" s="1"/>
      <c r="AG734" s="1" t="s">
        <v>75</v>
      </c>
    </row>
    <row r="735" spans="1:33" ht="51" x14ac:dyDescent="0.25">
      <c r="A735" s="5" t="s">
        <v>6</v>
      </c>
      <c r="B735" s="1" t="s">
        <v>2370</v>
      </c>
      <c r="C735" s="1" t="s">
        <v>2371</v>
      </c>
      <c r="D735" s="9" t="s">
        <v>96</v>
      </c>
      <c r="E735" s="1" t="s">
        <v>381</v>
      </c>
      <c r="F735" s="1" t="s">
        <v>266</v>
      </c>
      <c r="G735" s="1" t="s">
        <v>73</v>
      </c>
      <c r="H735" s="1">
        <v>43483236</v>
      </c>
      <c r="I735" s="1">
        <v>43483236</v>
      </c>
      <c r="J735" s="1" t="s">
        <v>74</v>
      </c>
      <c r="K735" s="1" t="s">
        <v>75</v>
      </c>
      <c r="L735" s="1" t="s">
        <v>2372</v>
      </c>
      <c r="M735" s="1" t="s">
        <v>2255</v>
      </c>
      <c r="N735" s="1" t="s">
        <v>2373</v>
      </c>
      <c r="O735" s="88" t="s">
        <v>2374</v>
      </c>
      <c r="P735" s="1"/>
      <c r="Q735" s="1"/>
      <c r="R735" s="1"/>
      <c r="S735" s="1"/>
      <c r="T735" s="1"/>
      <c r="U735" s="1"/>
      <c r="V735" s="1" t="s">
        <v>2375</v>
      </c>
      <c r="W735" s="1">
        <v>15863</v>
      </c>
      <c r="X735" s="42">
        <v>42732</v>
      </c>
      <c r="Y735" s="1" t="s">
        <v>2376</v>
      </c>
      <c r="Z735" s="1" t="s">
        <v>2375</v>
      </c>
      <c r="AA735" s="43">
        <f t="shared" ref="AA735:AA737" si="13">+IF(AND(W735="",X735="",Y735="",Z735=""),"",IF(AND(W735&lt;&gt;"",X735="",Y735="",Z735=""),0%,IF(AND(W735&lt;&gt;"",X735&lt;&gt;"",Y735="",Z735=""),33%,IF(AND(W735&lt;&gt;"",X735&lt;&gt;"",Y735&lt;&gt;"",Z735=""),66%,IF(AND(W735&lt;&gt;"",X735&lt;&gt;"",Y735&lt;&gt;"",Z735&lt;&gt;""),100%,"Información incompleta")))))</f>
        <v>1</v>
      </c>
      <c r="AB735" s="1" t="s">
        <v>2377</v>
      </c>
      <c r="AC735" s="1" t="s">
        <v>2378</v>
      </c>
      <c r="AD735" s="1"/>
      <c r="AE735" s="1" t="s">
        <v>2379</v>
      </c>
      <c r="AF735" s="1" t="s">
        <v>90</v>
      </c>
      <c r="AG735" s="1" t="s">
        <v>186</v>
      </c>
    </row>
    <row r="736" spans="1:33" ht="63.75" x14ac:dyDescent="0.25">
      <c r="A736" s="5" t="s">
        <v>6</v>
      </c>
      <c r="B736" s="1" t="s">
        <v>2370</v>
      </c>
      <c r="C736" s="1" t="s">
        <v>2371</v>
      </c>
      <c r="D736" s="9" t="s">
        <v>96</v>
      </c>
      <c r="E736" s="1" t="s">
        <v>381</v>
      </c>
      <c r="F736" s="1" t="s">
        <v>266</v>
      </c>
      <c r="G736" s="1" t="s">
        <v>73</v>
      </c>
      <c r="H736" s="1">
        <v>43483236</v>
      </c>
      <c r="I736" s="1">
        <v>43483236</v>
      </c>
      <c r="J736" s="1" t="s">
        <v>74</v>
      </c>
      <c r="K736" s="1" t="s">
        <v>75</v>
      </c>
      <c r="L736" s="1" t="s">
        <v>2372</v>
      </c>
      <c r="M736" s="1" t="s">
        <v>2255</v>
      </c>
      <c r="N736" s="1" t="s">
        <v>2373</v>
      </c>
      <c r="O736" s="12" t="s">
        <v>2374</v>
      </c>
      <c r="P736" s="1"/>
      <c r="Q736" s="1"/>
      <c r="R736" s="1"/>
      <c r="S736" s="1"/>
      <c r="T736" s="1"/>
      <c r="U736" s="1"/>
      <c r="V736" s="1" t="s">
        <v>2380</v>
      </c>
      <c r="W736" s="1">
        <v>15864</v>
      </c>
      <c r="X736" s="42">
        <v>42732</v>
      </c>
      <c r="Y736" s="1" t="s">
        <v>2376</v>
      </c>
      <c r="Z736" s="1" t="s">
        <v>2380</v>
      </c>
      <c r="AA736" s="43">
        <f t="shared" si="13"/>
        <v>1</v>
      </c>
      <c r="AB736" s="1" t="s">
        <v>2381</v>
      </c>
      <c r="AC736" s="1" t="s">
        <v>2378</v>
      </c>
      <c r="AD736" s="1"/>
      <c r="AE736" s="1" t="s">
        <v>2379</v>
      </c>
      <c r="AF736" s="1" t="s">
        <v>90</v>
      </c>
      <c r="AG736" s="1" t="s">
        <v>186</v>
      </c>
    </row>
    <row r="737" spans="1:33" ht="63.75" x14ac:dyDescent="0.25">
      <c r="A737" s="5" t="s">
        <v>6</v>
      </c>
      <c r="B737" s="1">
        <v>781818002</v>
      </c>
      <c r="C737" s="1" t="s">
        <v>2382</v>
      </c>
      <c r="D737" s="9" t="s">
        <v>96</v>
      </c>
      <c r="E737" s="1" t="s">
        <v>381</v>
      </c>
      <c r="F737" s="1" t="s">
        <v>161</v>
      </c>
      <c r="G737" s="1" t="s">
        <v>73</v>
      </c>
      <c r="H737" s="1">
        <v>223000000</v>
      </c>
      <c r="I737" s="1">
        <v>223000000</v>
      </c>
      <c r="J737" s="1" t="s">
        <v>916</v>
      </c>
      <c r="K737" s="1" t="s">
        <v>917</v>
      </c>
      <c r="L737" s="1" t="s">
        <v>2372</v>
      </c>
      <c r="M737" s="1" t="s">
        <v>2255</v>
      </c>
      <c r="N737" s="1" t="s">
        <v>2373</v>
      </c>
      <c r="O737" s="12" t="s">
        <v>2374</v>
      </c>
      <c r="P737" s="1"/>
      <c r="Q737" s="1"/>
      <c r="R737" s="1"/>
      <c r="S737" s="1"/>
      <c r="T737" s="1"/>
      <c r="U737" s="1"/>
      <c r="V737" s="34" t="s">
        <v>2383</v>
      </c>
      <c r="W737" s="1">
        <v>15865</v>
      </c>
      <c r="X737" s="42">
        <v>42486</v>
      </c>
      <c r="Y737" s="34" t="s">
        <v>2384</v>
      </c>
      <c r="Z737" s="34">
        <v>4600005330</v>
      </c>
      <c r="AA737" s="43">
        <f t="shared" si="13"/>
        <v>1</v>
      </c>
      <c r="AB737" s="1" t="s">
        <v>2385</v>
      </c>
      <c r="AC737" s="1" t="s">
        <v>2378</v>
      </c>
      <c r="AD737" s="1"/>
      <c r="AE737" s="1" t="s">
        <v>2379</v>
      </c>
      <c r="AF737" s="1" t="s">
        <v>90</v>
      </c>
      <c r="AG737" s="1" t="s">
        <v>186</v>
      </c>
    </row>
    <row r="738" spans="1:33" ht="63.75" x14ac:dyDescent="0.25">
      <c r="A738" s="5" t="s">
        <v>6</v>
      </c>
      <c r="B738" s="1">
        <v>78111501</v>
      </c>
      <c r="C738" s="1" t="s">
        <v>2386</v>
      </c>
      <c r="D738" s="9" t="s">
        <v>96</v>
      </c>
      <c r="E738" s="1" t="s">
        <v>2387</v>
      </c>
      <c r="F738" s="1" t="s">
        <v>2388</v>
      </c>
      <c r="G738" s="1" t="s">
        <v>73</v>
      </c>
      <c r="H738" s="1">
        <v>72000000</v>
      </c>
      <c r="I738" s="1">
        <v>72000000</v>
      </c>
      <c r="J738" s="1" t="s">
        <v>74</v>
      </c>
      <c r="K738" s="1" t="s">
        <v>75</v>
      </c>
      <c r="L738" s="1" t="s">
        <v>2372</v>
      </c>
      <c r="M738" s="1" t="s">
        <v>2255</v>
      </c>
      <c r="N738" s="1" t="s">
        <v>2389</v>
      </c>
      <c r="O738" s="12" t="s">
        <v>2374</v>
      </c>
      <c r="P738" s="1"/>
      <c r="Q738" s="1"/>
      <c r="R738" s="1"/>
      <c r="S738" s="1"/>
      <c r="T738" s="1"/>
      <c r="U738" s="1"/>
      <c r="V738" s="1"/>
      <c r="W738" s="1"/>
      <c r="X738" s="42"/>
      <c r="Y738" s="1"/>
      <c r="Z738" s="1"/>
      <c r="AA738" s="43">
        <v>0</v>
      </c>
      <c r="AB738" s="1"/>
      <c r="AC738" s="1"/>
      <c r="AD738" s="1"/>
      <c r="AE738" s="1" t="s">
        <v>2379</v>
      </c>
      <c r="AF738" s="1" t="s">
        <v>90</v>
      </c>
      <c r="AG738" s="1" t="s">
        <v>186</v>
      </c>
    </row>
    <row r="739" spans="1:33" ht="63.75" x14ac:dyDescent="0.25">
      <c r="A739" s="5" t="s">
        <v>6</v>
      </c>
      <c r="B739" s="1">
        <v>15101504</v>
      </c>
      <c r="C739" s="1" t="s">
        <v>2390</v>
      </c>
      <c r="D739" s="9" t="s">
        <v>96</v>
      </c>
      <c r="E739" s="1" t="s">
        <v>1305</v>
      </c>
      <c r="F739" s="1" t="s">
        <v>124</v>
      </c>
      <c r="G739" s="1" t="s">
        <v>73</v>
      </c>
      <c r="H739" s="1">
        <v>87203290</v>
      </c>
      <c r="I739" s="1">
        <v>87203290</v>
      </c>
      <c r="J739" s="1" t="s">
        <v>916</v>
      </c>
      <c r="K739" s="1" t="s">
        <v>917</v>
      </c>
      <c r="L739" s="1" t="s">
        <v>2372</v>
      </c>
      <c r="M739" s="1" t="s">
        <v>2255</v>
      </c>
      <c r="N739" s="1" t="s">
        <v>2391</v>
      </c>
      <c r="O739" s="12" t="s">
        <v>2374</v>
      </c>
      <c r="P739" s="1"/>
      <c r="Q739" s="1"/>
      <c r="R739" s="1"/>
      <c r="S739" s="1"/>
      <c r="T739" s="1"/>
      <c r="U739" s="1"/>
      <c r="V739" s="1"/>
      <c r="W739" s="1"/>
      <c r="X739" s="42"/>
      <c r="Y739" s="1"/>
      <c r="Z739" s="1"/>
      <c r="AA739" s="43">
        <v>0</v>
      </c>
      <c r="AB739" s="1"/>
      <c r="AC739" s="1"/>
      <c r="AD739" s="1"/>
      <c r="AE739" s="1" t="s">
        <v>2392</v>
      </c>
      <c r="AF739" s="1" t="s">
        <v>90</v>
      </c>
      <c r="AG739" s="1" t="s">
        <v>186</v>
      </c>
    </row>
    <row r="740" spans="1:33" ht="63.75" x14ac:dyDescent="0.25">
      <c r="A740" s="5" t="s">
        <v>6</v>
      </c>
      <c r="B740" s="1" t="s">
        <v>2370</v>
      </c>
      <c r="C740" s="1" t="s">
        <v>2371</v>
      </c>
      <c r="D740" s="9" t="s">
        <v>96</v>
      </c>
      <c r="E740" s="1" t="s">
        <v>2393</v>
      </c>
      <c r="F740" s="1" t="s">
        <v>266</v>
      </c>
      <c r="G740" s="1" t="s">
        <v>73</v>
      </c>
      <c r="H740" s="1">
        <v>31000000</v>
      </c>
      <c r="I740" s="1">
        <v>31000000</v>
      </c>
      <c r="J740" s="1" t="s">
        <v>74</v>
      </c>
      <c r="K740" s="1" t="s">
        <v>75</v>
      </c>
      <c r="L740" s="1" t="s">
        <v>2372</v>
      </c>
      <c r="M740" s="1" t="s">
        <v>2255</v>
      </c>
      <c r="N740" s="1" t="s">
        <v>2373</v>
      </c>
      <c r="O740" s="12" t="s">
        <v>2374</v>
      </c>
      <c r="P740" s="1"/>
      <c r="Q740" s="1"/>
      <c r="R740" s="1"/>
      <c r="S740" s="1"/>
      <c r="T740" s="1"/>
      <c r="U740" s="1"/>
      <c r="V740" s="1"/>
      <c r="W740" s="1"/>
      <c r="X740" s="42"/>
      <c r="Y740" s="1"/>
      <c r="Z740" s="1"/>
      <c r="AA740" s="43">
        <v>0</v>
      </c>
      <c r="AB740" s="1"/>
      <c r="AC740" s="1"/>
      <c r="AD740" s="1"/>
      <c r="AE740" s="1" t="s">
        <v>2392</v>
      </c>
      <c r="AF740" s="1" t="s">
        <v>90</v>
      </c>
      <c r="AG740" s="1" t="s">
        <v>186</v>
      </c>
    </row>
    <row r="741" spans="1:33" ht="63.75" x14ac:dyDescent="0.25">
      <c r="A741" s="5" t="s">
        <v>6</v>
      </c>
      <c r="B741" s="1">
        <v>90121502</v>
      </c>
      <c r="C741" s="1" t="s">
        <v>2394</v>
      </c>
      <c r="D741" s="9" t="s">
        <v>151</v>
      </c>
      <c r="E741" s="1" t="s">
        <v>123</v>
      </c>
      <c r="F741" s="1" t="s">
        <v>103</v>
      </c>
      <c r="G741" s="1" t="s">
        <v>73</v>
      </c>
      <c r="H741" s="1">
        <v>150000000</v>
      </c>
      <c r="I741" s="1">
        <v>150000000</v>
      </c>
      <c r="J741" s="1" t="s">
        <v>74</v>
      </c>
      <c r="K741" s="1" t="s">
        <v>75</v>
      </c>
      <c r="L741" s="1" t="s">
        <v>2372</v>
      </c>
      <c r="M741" s="1" t="s">
        <v>2255</v>
      </c>
      <c r="N741" s="1" t="s">
        <v>2389</v>
      </c>
      <c r="O741" s="12" t="s">
        <v>2374</v>
      </c>
      <c r="P741" s="1"/>
      <c r="Q741" s="1"/>
      <c r="R741" s="1"/>
      <c r="S741" s="1"/>
      <c r="T741" s="1"/>
      <c r="U741" s="1"/>
      <c r="V741" s="1"/>
      <c r="W741" s="1"/>
      <c r="X741" s="42"/>
      <c r="Y741" s="1"/>
      <c r="Z741" s="1"/>
      <c r="AA741" s="43">
        <v>0</v>
      </c>
      <c r="AB741" s="1"/>
      <c r="AC741" s="1"/>
      <c r="AD741" s="1"/>
      <c r="AE741" s="1" t="s">
        <v>2395</v>
      </c>
      <c r="AF741" s="1" t="s">
        <v>90</v>
      </c>
      <c r="AG741" s="1" t="s">
        <v>186</v>
      </c>
    </row>
    <row r="742" spans="1:33" ht="38.25" x14ac:dyDescent="0.25">
      <c r="A742" s="5" t="s">
        <v>27</v>
      </c>
      <c r="B742" s="1">
        <v>72154110</v>
      </c>
      <c r="C742" s="4" t="s">
        <v>2396</v>
      </c>
      <c r="D742" s="9" t="s">
        <v>96</v>
      </c>
      <c r="E742" s="1" t="s">
        <v>86</v>
      </c>
      <c r="F742" s="1" t="s">
        <v>140</v>
      </c>
      <c r="G742" s="1" t="s">
        <v>73</v>
      </c>
      <c r="H742" s="49">
        <v>53001910</v>
      </c>
      <c r="I742" s="49">
        <v>53001910</v>
      </c>
      <c r="J742" s="31" t="s">
        <v>74</v>
      </c>
      <c r="K742" s="1" t="s">
        <v>74</v>
      </c>
      <c r="L742" s="1" t="s">
        <v>2397</v>
      </c>
      <c r="M742" s="1" t="s">
        <v>182</v>
      </c>
      <c r="N742" s="1">
        <v>3839713</v>
      </c>
      <c r="O742" s="1" t="s">
        <v>2398</v>
      </c>
      <c r="P742" s="1"/>
      <c r="Q742" s="1"/>
      <c r="R742" s="34"/>
      <c r="S742" s="4"/>
      <c r="T742" s="34"/>
      <c r="U742" s="34"/>
      <c r="V742" s="34"/>
      <c r="W742" s="34"/>
      <c r="X742" s="34"/>
      <c r="Y742" s="34"/>
      <c r="Z742" s="34"/>
      <c r="AA742" s="43">
        <v>0</v>
      </c>
      <c r="AB742" s="46"/>
      <c r="AC742" s="46"/>
      <c r="AD742" s="46"/>
      <c r="AE742" s="1" t="s">
        <v>2399</v>
      </c>
      <c r="AF742" s="1" t="s">
        <v>2400</v>
      </c>
      <c r="AG742" s="1" t="s">
        <v>186</v>
      </c>
    </row>
    <row r="743" spans="1:33" ht="25.5" x14ac:dyDescent="0.25">
      <c r="A743" s="5" t="s">
        <v>27</v>
      </c>
      <c r="B743" s="34">
        <v>82101504</v>
      </c>
      <c r="C743" s="60" t="s">
        <v>2401</v>
      </c>
      <c r="D743" s="9" t="s">
        <v>96</v>
      </c>
      <c r="E743" s="1" t="s">
        <v>86</v>
      </c>
      <c r="F743" s="1" t="s">
        <v>161</v>
      </c>
      <c r="G743" s="1" t="s">
        <v>73</v>
      </c>
      <c r="H743" s="49">
        <v>39312000</v>
      </c>
      <c r="I743" s="49">
        <v>39312000</v>
      </c>
      <c r="J743" s="31" t="s">
        <v>74</v>
      </c>
      <c r="K743" s="1" t="s">
        <v>74</v>
      </c>
      <c r="L743" s="1" t="s">
        <v>2397</v>
      </c>
      <c r="M743" s="1" t="s">
        <v>182</v>
      </c>
      <c r="N743" s="1">
        <v>3839713</v>
      </c>
      <c r="O743" s="1" t="s">
        <v>2398</v>
      </c>
      <c r="P743" s="33"/>
      <c r="Q743" s="33"/>
      <c r="R743" s="34"/>
      <c r="S743" s="33"/>
      <c r="T743" s="33"/>
      <c r="U743" s="33"/>
      <c r="V743" s="33"/>
      <c r="W743" s="33"/>
      <c r="X743" s="33"/>
      <c r="Y743" s="33"/>
      <c r="Z743" s="33"/>
      <c r="AA743" s="43">
        <v>0</v>
      </c>
      <c r="AB743" s="33"/>
      <c r="AC743" s="33"/>
      <c r="AD743" s="33"/>
      <c r="AE743" s="1" t="s">
        <v>2402</v>
      </c>
      <c r="AF743" s="1" t="s">
        <v>2400</v>
      </c>
      <c r="AG743" s="1" t="s">
        <v>186</v>
      </c>
    </row>
    <row r="744" spans="1:33" ht="25.5" x14ac:dyDescent="0.25">
      <c r="A744" s="5" t="s">
        <v>27</v>
      </c>
      <c r="B744" s="1">
        <v>44120000</v>
      </c>
      <c r="C744" s="74" t="s">
        <v>2403</v>
      </c>
      <c r="D744" s="9" t="s">
        <v>96</v>
      </c>
      <c r="E744" s="1" t="s">
        <v>86</v>
      </c>
      <c r="F744" s="1" t="s">
        <v>161</v>
      </c>
      <c r="G744" s="1" t="s">
        <v>73</v>
      </c>
      <c r="H744" s="49">
        <v>170000000</v>
      </c>
      <c r="I744" s="49">
        <v>170000000</v>
      </c>
      <c r="J744" s="31" t="s">
        <v>74</v>
      </c>
      <c r="K744" s="1" t="s">
        <v>74</v>
      </c>
      <c r="L744" s="1" t="s">
        <v>2397</v>
      </c>
      <c r="M744" s="1" t="s">
        <v>182</v>
      </c>
      <c r="N744" s="1">
        <v>3839713</v>
      </c>
      <c r="O744" s="1" t="s">
        <v>2398</v>
      </c>
      <c r="P744" s="4"/>
      <c r="Q744" s="1"/>
      <c r="R744" s="34"/>
      <c r="S744" s="4"/>
      <c r="T744" s="34"/>
      <c r="U744" s="34"/>
      <c r="V744" s="34"/>
      <c r="W744" s="34"/>
      <c r="X744" s="34"/>
      <c r="Y744" s="34"/>
      <c r="Z744" s="34"/>
      <c r="AA744" s="43">
        <v>0</v>
      </c>
      <c r="AB744" s="46"/>
      <c r="AC744" s="46"/>
      <c r="AD744" s="46"/>
      <c r="AE744" s="1" t="s">
        <v>2404</v>
      </c>
      <c r="AF744" s="1" t="s">
        <v>2400</v>
      </c>
      <c r="AG744" s="1" t="s">
        <v>186</v>
      </c>
    </row>
    <row r="745" spans="1:33" ht="25.5" x14ac:dyDescent="0.25">
      <c r="A745" s="5" t="s">
        <v>27</v>
      </c>
      <c r="B745" s="1">
        <v>44120000</v>
      </c>
      <c r="C745" s="74" t="s">
        <v>2405</v>
      </c>
      <c r="D745" s="9" t="s">
        <v>96</v>
      </c>
      <c r="E745" s="1" t="s">
        <v>86</v>
      </c>
      <c r="F745" s="1" t="s">
        <v>161</v>
      </c>
      <c r="G745" s="1" t="s">
        <v>73</v>
      </c>
      <c r="H745" s="49">
        <v>47000000</v>
      </c>
      <c r="I745" s="49">
        <v>47000000</v>
      </c>
      <c r="J745" s="31" t="s">
        <v>74</v>
      </c>
      <c r="K745" s="1" t="s">
        <v>74</v>
      </c>
      <c r="L745" s="1" t="s">
        <v>2397</v>
      </c>
      <c r="M745" s="1" t="s">
        <v>182</v>
      </c>
      <c r="N745" s="1">
        <v>3839713</v>
      </c>
      <c r="O745" s="1" t="s">
        <v>2398</v>
      </c>
      <c r="P745" s="4"/>
      <c r="Q745" s="1"/>
      <c r="R745" s="34"/>
      <c r="S745" s="4"/>
      <c r="T745" s="34"/>
      <c r="U745" s="34"/>
      <c r="V745" s="34"/>
      <c r="W745" s="34"/>
      <c r="X745" s="34"/>
      <c r="Y745" s="34"/>
      <c r="Z745" s="34"/>
      <c r="AA745" s="43">
        <v>0</v>
      </c>
      <c r="AB745" s="46"/>
      <c r="AC745" s="46"/>
      <c r="AD745" s="46"/>
      <c r="AE745" s="1" t="s">
        <v>2404</v>
      </c>
      <c r="AF745" s="1" t="s">
        <v>2400</v>
      </c>
      <c r="AG745" s="1" t="s">
        <v>186</v>
      </c>
    </row>
    <row r="746" spans="1:33" ht="25.5" x14ac:dyDescent="0.25">
      <c r="A746" s="5" t="s">
        <v>27</v>
      </c>
      <c r="B746" s="1">
        <v>47131700</v>
      </c>
      <c r="C746" s="74" t="s">
        <v>2406</v>
      </c>
      <c r="D746" s="9" t="s">
        <v>96</v>
      </c>
      <c r="E746" s="1" t="s">
        <v>86</v>
      </c>
      <c r="F746" s="1" t="s">
        <v>161</v>
      </c>
      <c r="G746" s="1" t="s">
        <v>73</v>
      </c>
      <c r="H746" s="49">
        <v>44000000</v>
      </c>
      <c r="I746" s="49">
        <v>44000000</v>
      </c>
      <c r="J746" s="31" t="s">
        <v>74</v>
      </c>
      <c r="K746" s="1" t="s">
        <v>74</v>
      </c>
      <c r="L746" s="1" t="s">
        <v>2397</v>
      </c>
      <c r="M746" s="1" t="s">
        <v>182</v>
      </c>
      <c r="N746" s="1">
        <v>3839713</v>
      </c>
      <c r="O746" s="1" t="s">
        <v>2398</v>
      </c>
      <c r="P746" s="4"/>
      <c r="Q746" s="1"/>
      <c r="R746" s="34"/>
      <c r="S746" s="4"/>
      <c r="T746" s="34"/>
      <c r="U746" s="34"/>
      <c r="V746" s="34"/>
      <c r="W746" s="34"/>
      <c r="X746" s="34"/>
      <c r="Y746" s="34"/>
      <c r="Z746" s="34"/>
      <c r="AA746" s="43">
        <v>0</v>
      </c>
      <c r="AB746" s="46"/>
      <c r="AC746" s="46"/>
      <c r="AD746" s="46"/>
      <c r="AE746" s="1" t="s">
        <v>2407</v>
      </c>
      <c r="AF746" s="1" t="s">
        <v>2400</v>
      </c>
      <c r="AG746" s="1" t="s">
        <v>186</v>
      </c>
    </row>
    <row r="747" spans="1:33" ht="25.5" x14ac:dyDescent="0.25">
      <c r="A747" s="5" t="s">
        <v>27</v>
      </c>
      <c r="B747" s="1">
        <v>44120000</v>
      </c>
      <c r="C747" s="74" t="s">
        <v>2408</v>
      </c>
      <c r="D747" s="9" t="s">
        <v>96</v>
      </c>
      <c r="E747" s="1" t="s">
        <v>86</v>
      </c>
      <c r="F747" s="1" t="s">
        <v>2362</v>
      </c>
      <c r="G747" s="1" t="s">
        <v>73</v>
      </c>
      <c r="H747" s="49">
        <v>10000000</v>
      </c>
      <c r="I747" s="49">
        <v>10000000</v>
      </c>
      <c r="J747" s="31" t="s">
        <v>74</v>
      </c>
      <c r="K747" s="1" t="s">
        <v>74</v>
      </c>
      <c r="L747" s="1" t="s">
        <v>2397</v>
      </c>
      <c r="M747" s="1" t="s">
        <v>182</v>
      </c>
      <c r="N747" s="1">
        <v>3839713</v>
      </c>
      <c r="O747" s="1" t="s">
        <v>2398</v>
      </c>
      <c r="P747" s="4"/>
      <c r="Q747" s="1"/>
      <c r="R747" s="34"/>
      <c r="S747" s="4"/>
      <c r="T747" s="34"/>
      <c r="U747" s="34"/>
      <c r="V747" s="34"/>
      <c r="W747" s="34"/>
      <c r="X747" s="34"/>
      <c r="Y747" s="34"/>
      <c r="Z747" s="34"/>
      <c r="AA747" s="43">
        <v>0</v>
      </c>
      <c r="AB747" s="46"/>
      <c r="AC747" s="46"/>
      <c r="AD747" s="46"/>
      <c r="AE747" s="1" t="s">
        <v>2409</v>
      </c>
      <c r="AF747" s="1" t="s">
        <v>2400</v>
      </c>
      <c r="AG747" s="1" t="s">
        <v>186</v>
      </c>
    </row>
    <row r="748" spans="1:33" ht="25.5" x14ac:dyDescent="0.25">
      <c r="A748" s="5" t="s">
        <v>27</v>
      </c>
      <c r="B748" s="1">
        <v>44120000</v>
      </c>
      <c r="C748" s="75" t="s">
        <v>2410</v>
      </c>
      <c r="D748" s="9" t="s">
        <v>96</v>
      </c>
      <c r="E748" s="1" t="s">
        <v>86</v>
      </c>
      <c r="F748" s="1" t="s">
        <v>140</v>
      </c>
      <c r="G748" s="1" t="s">
        <v>73</v>
      </c>
      <c r="H748" s="49">
        <v>18000000</v>
      </c>
      <c r="I748" s="49">
        <v>18000000</v>
      </c>
      <c r="J748" s="31" t="s">
        <v>74</v>
      </c>
      <c r="K748" s="1" t="s">
        <v>74</v>
      </c>
      <c r="L748" s="1" t="s">
        <v>2397</v>
      </c>
      <c r="M748" s="1" t="s">
        <v>182</v>
      </c>
      <c r="N748" s="1">
        <v>3839713</v>
      </c>
      <c r="O748" s="1" t="s">
        <v>2398</v>
      </c>
      <c r="P748" s="33"/>
      <c r="Q748" s="33"/>
      <c r="R748" s="34"/>
      <c r="S748" s="33"/>
      <c r="T748" s="33"/>
      <c r="U748" s="33"/>
      <c r="V748" s="33"/>
      <c r="W748" s="33"/>
      <c r="X748" s="33"/>
      <c r="Y748" s="33"/>
      <c r="Z748" s="33"/>
      <c r="AA748" s="43">
        <v>0</v>
      </c>
      <c r="AB748" s="33"/>
      <c r="AC748" s="33"/>
      <c r="AD748" s="33"/>
      <c r="AE748" s="1" t="s">
        <v>2409</v>
      </c>
      <c r="AF748" s="1" t="s">
        <v>2400</v>
      </c>
      <c r="AG748" s="1" t="s">
        <v>186</v>
      </c>
    </row>
    <row r="749" spans="1:33" ht="25.5" x14ac:dyDescent="0.25">
      <c r="A749" s="5" t="s">
        <v>27</v>
      </c>
      <c r="B749" s="1">
        <v>44102900</v>
      </c>
      <c r="C749" s="74" t="s">
        <v>2411</v>
      </c>
      <c r="D749" s="9" t="s">
        <v>96</v>
      </c>
      <c r="E749" s="1" t="s">
        <v>86</v>
      </c>
      <c r="F749" s="1" t="s">
        <v>161</v>
      </c>
      <c r="G749" s="1" t="s">
        <v>73</v>
      </c>
      <c r="H749" s="49">
        <v>120000000</v>
      </c>
      <c r="I749" s="49">
        <v>120000000</v>
      </c>
      <c r="J749" s="31" t="s">
        <v>74</v>
      </c>
      <c r="K749" s="1" t="s">
        <v>74</v>
      </c>
      <c r="L749" s="1" t="s">
        <v>2397</v>
      </c>
      <c r="M749" s="1" t="s">
        <v>182</v>
      </c>
      <c r="N749" s="1">
        <v>3839713</v>
      </c>
      <c r="O749" s="1" t="s">
        <v>2398</v>
      </c>
      <c r="P749" s="33"/>
      <c r="Q749" s="33"/>
      <c r="R749" s="34"/>
      <c r="S749" s="33"/>
      <c r="T749" s="33"/>
      <c r="U749" s="33"/>
      <c r="V749" s="33"/>
      <c r="W749" s="33"/>
      <c r="X749" s="33"/>
      <c r="Y749" s="33"/>
      <c r="Z749" s="33"/>
      <c r="AA749" s="43">
        <v>0</v>
      </c>
      <c r="AB749" s="33"/>
      <c r="AC749" s="33"/>
      <c r="AD749" s="33"/>
      <c r="AE749" s="1" t="s">
        <v>2412</v>
      </c>
      <c r="AF749" s="1" t="s">
        <v>2400</v>
      </c>
      <c r="AG749" s="1" t="s">
        <v>186</v>
      </c>
    </row>
    <row r="750" spans="1:33" ht="25.5" x14ac:dyDescent="0.25">
      <c r="A750" s="5" t="s">
        <v>27</v>
      </c>
      <c r="B750" s="1">
        <v>78181500</v>
      </c>
      <c r="C750" s="74" t="s">
        <v>2413</v>
      </c>
      <c r="D750" s="9" t="s">
        <v>96</v>
      </c>
      <c r="E750" s="1" t="s">
        <v>86</v>
      </c>
      <c r="F750" s="1" t="s">
        <v>161</v>
      </c>
      <c r="G750" s="1" t="s">
        <v>73</v>
      </c>
      <c r="H750" s="49">
        <v>125558431</v>
      </c>
      <c r="I750" s="49">
        <v>125558431</v>
      </c>
      <c r="J750" s="31" t="s">
        <v>74</v>
      </c>
      <c r="K750" s="1" t="s">
        <v>74</v>
      </c>
      <c r="L750" s="1" t="s">
        <v>2397</v>
      </c>
      <c r="M750" s="1" t="s">
        <v>182</v>
      </c>
      <c r="N750" s="1">
        <v>3839713</v>
      </c>
      <c r="O750" s="1" t="s">
        <v>2398</v>
      </c>
      <c r="P750" s="33"/>
      <c r="Q750" s="33"/>
      <c r="R750" s="34"/>
      <c r="S750" s="33"/>
      <c r="T750" s="33"/>
      <c r="U750" s="33"/>
      <c r="V750" s="33"/>
      <c r="W750" s="33"/>
      <c r="X750" s="33"/>
      <c r="Y750" s="33"/>
      <c r="Z750" s="33"/>
      <c r="AA750" s="43">
        <v>0</v>
      </c>
      <c r="AB750" s="33"/>
      <c r="AC750" s="33"/>
      <c r="AD750" s="33"/>
      <c r="AE750" s="1" t="s">
        <v>2414</v>
      </c>
      <c r="AF750" s="1" t="s">
        <v>2400</v>
      </c>
      <c r="AG750" s="1" t="s">
        <v>186</v>
      </c>
    </row>
    <row r="751" spans="1:33" ht="25.5" x14ac:dyDescent="0.25">
      <c r="A751" s="5" t="s">
        <v>27</v>
      </c>
      <c r="B751" s="1">
        <v>72102900</v>
      </c>
      <c r="C751" s="74" t="s">
        <v>2415</v>
      </c>
      <c r="D751" s="9" t="s">
        <v>96</v>
      </c>
      <c r="E751" s="1" t="s">
        <v>86</v>
      </c>
      <c r="F751" s="1" t="s">
        <v>161</v>
      </c>
      <c r="G751" s="1" t="s">
        <v>73</v>
      </c>
      <c r="H751" s="49">
        <v>120000000</v>
      </c>
      <c r="I751" s="49">
        <v>120000000</v>
      </c>
      <c r="J751" s="31" t="s">
        <v>74</v>
      </c>
      <c r="K751" s="1" t="s">
        <v>74</v>
      </c>
      <c r="L751" s="1" t="s">
        <v>2397</v>
      </c>
      <c r="M751" s="1" t="s">
        <v>182</v>
      </c>
      <c r="N751" s="1">
        <v>3839713</v>
      </c>
      <c r="O751" s="1" t="s">
        <v>2398</v>
      </c>
      <c r="P751" s="37"/>
      <c r="Q751" s="37"/>
      <c r="R751" s="37"/>
      <c r="S751" s="37"/>
      <c r="T751" s="33"/>
      <c r="U751" s="33"/>
      <c r="V751" s="33"/>
      <c r="W751" s="33"/>
      <c r="X751" s="33"/>
      <c r="Y751" s="33"/>
      <c r="Z751" s="33"/>
      <c r="AA751" s="43">
        <v>0</v>
      </c>
      <c r="AB751" s="33"/>
      <c r="AC751" s="33"/>
      <c r="AD751" s="33"/>
      <c r="AE751" s="1" t="s">
        <v>2414</v>
      </c>
      <c r="AF751" s="1" t="s">
        <v>2400</v>
      </c>
      <c r="AG751" s="1" t="s">
        <v>186</v>
      </c>
    </row>
    <row r="752" spans="1:33" ht="25.5" x14ac:dyDescent="0.25">
      <c r="A752" s="5" t="s">
        <v>27</v>
      </c>
      <c r="B752" s="1">
        <v>15101500</v>
      </c>
      <c r="C752" s="74" t="s">
        <v>2416</v>
      </c>
      <c r="D752" s="9" t="s">
        <v>96</v>
      </c>
      <c r="E752" s="1" t="s">
        <v>86</v>
      </c>
      <c r="F752" s="1" t="s">
        <v>161</v>
      </c>
      <c r="G752" s="1" t="s">
        <v>73</v>
      </c>
      <c r="H752" s="49">
        <v>38520000</v>
      </c>
      <c r="I752" s="49">
        <v>38520000</v>
      </c>
      <c r="J752" s="31" t="s">
        <v>74</v>
      </c>
      <c r="K752" s="1" t="s">
        <v>74</v>
      </c>
      <c r="L752" s="1" t="s">
        <v>2397</v>
      </c>
      <c r="M752" s="1" t="s">
        <v>182</v>
      </c>
      <c r="N752" s="1">
        <v>3839713</v>
      </c>
      <c r="O752" s="1" t="s">
        <v>2398</v>
      </c>
      <c r="P752" s="33"/>
      <c r="Q752" s="33"/>
      <c r="R752" s="34"/>
      <c r="S752" s="33"/>
      <c r="T752" s="33"/>
      <c r="U752" s="33"/>
      <c r="V752" s="33"/>
      <c r="W752" s="33"/>
      <c r="X752" s="33"/>
      <c r="Y752" s="33"/>
      <c r="Z752" s="33"/>
      <c r="AA752" s="43">
        <v>0</v>
      </c>
      <c r="AB752" s="33"/>
      <c r="AC752" s="33"/>
      <c r="AD752" s="33"/>
      <c r="AE752" s="1" t="s">
        <v>2414</v>
      </c>
      <c r="AF752" s="1" t="s">
        <v>2400</v>
      </c>
      <c r="AG752" s="1" t="s">
        <v>186</v>
      </c>
    </row>
    <row r="753" spans="1:33" ht="38.25" x14ac:dyDescent="0.25">
      <c r="A753" s="5" t="s">
        <v>27</v>
      </c>
      <c r="B753" s="1">
        <v>92121500</v>
      </c>
      <c r="C753" s="74" t="s">
        <v>2417</v>
      </c>
      <c r="D753" s="9" t="s">
        <v>96</v>
      </c>
      <c r="E753" s="1" t="s">
        <v>86</v>
      </c>
      <c r="F753" s="1" t="s">
        <v>161</v>
      </c>
      <c r="G753" s="1" t="s">
        <v>73</v>
      </c>
      <c r="H753" s="49">
        <v>259984551</v>
      </c>
      <c r="I753" s="49">
        <v>259984551</v>
      </c>
      <c r="J753" s="31" t="s">
        <v>74</v>
      </c>
      <c r="K753" s="1" t="s">
        <v>74</v>
      </c>
      <c r="L753" s="1" t="s">
        <v>2397</v>
      </c>
      <c r="M753" s="1" t="s">
        <v>182</v>
      </c>
      <c r="N753" s="1">
        <v>3839713</v>
      </c>
      <c r="O753" s="1" t="s">
        <v>2398</v>
      </c>
      <c r="P753" s="33"/>
      <c r="Q753" s="33"/>
      <c r="R753" s="34"/>
      <c r="S753" s="33"/>
      <c r="T753" s="33"/>
      <c r="U753" s="33"/>
      <c r="V753" s="33"/>
      <c r="W753" s="33"/>
      <c r="X753" s="33"/>
      <c r="Y753" s="33"/>
      <c r="Z753" s="33"/>
      <c r="AA753" s="43">
        <v>0</v>
      </c>
      <c r="AB753" s="33"/>
      <c r="AC753" s="33"/>
      <c r="AD753" s="33"/>
      <c r="AE753" s="1" t="s">
        <v>2418</v>
      </c>
      <c r="AF753" s="1" t="s">
        <v>2400</v>
      </c>
      <c r="AG753" s="1" t="s">
        <v>186</v>
      </c>
    </row>
    <row r="754" spans="1:33" ht="63.75" x14ac:dyDescent="0.25">
      <c r="A754" s="5" t="s">
        <v>27</v>
      </c>
      <c r="B754" s="1">
        <v>78102200</v>
      </c>
      <c r="C754" s="74" t="s">
        <v>2419</v>
      </c>
      <c r="D754" s="9" t="s">
        <v>96</v>
      </c>
      <c r="E754" s="1" t="s">
        <v>86</v>
      </c>
      <c r="F754" s="1" t="s">
        <v>161</v>
      </c>
      <c r="G754" s="1" t="s">
        <v>73</v>
      </c>
      <c r="H754" s="49">
        <v>82653301</v>
      </c>
      <c r="I754" s="49">
        <v>82653301</v>
      </c>
      <c r="J754" s="31" t="s">
        <v>74</v>
      </c>
      <c r="K754" s="1" t="s">
        <v>74</v>
      </c>
      <c r="L754" s="1" t="s">
        <v>2397</v>
      </c>
      <c r="M754" s="1" t="s">
        <v>182</v>
      </c>
      <c r="N754" s="1">
        <v>3839713</v>
      </c>
      <c r="O754" s="1" t="s">
        <v>2398</v>
      </c>
      <c r="P754" s="33"/>
      <c r="Q754" s="33"/>
      <c r="R754" s="34"/>
      <c r="S754" s="33"/>
      <c r="T754" s="33"/>
      <c r="U754" s="33"/>
      <c r="V754" s="33"/>
      <c r="W754" s="33"/>
      <c r="X754" s="33"/>
      <c r="Y754" s="33"/>
      <c r="Z754" s="33"/>
      <c r="AA754" s="43">
        <v>0</v>
      </c>
      <c r="AB754" s="33"/>
      <c r="AC754" s="33"/>
      <c r="AD754" s="33"/>
      <c r="AE754" s="1" t="s">
        <v>2420</v>
      </c>
      <c r="AF754" s="1" t="s">
        <v>2400</v>
      </c>
      <c r="AG754" s="1" t="s">
        <v>186</v>
      </c>
    </row>
    <row r="755" spans="1:33" ht="51" x14ac:dyDescent="0.25">
      <c r="A755" s="5" t="s">
        <v>27</v>
      </c>
      <c r="B755" s="1">
        <v>82121700</v>
      </c>
      <c r="C755" s="74" t="s">
        <v>2421</v>
      </c>
      <c r="D755" s="9" t="s">
        <v>96</v>
      </c>
      <c r="E755" s="1" t="s">
        <v>86</v>
      </c>
      <c r="F755" s="1" t="s">
        <v>161</v>
      </c>
      <c r="G755" s="1" t="s">
        <v>73</v>
      </c>
      <c r="H755" s="49">
        <v>346680000</v>
      </c>
      <c r="I755" s="49">
        <v>346680000</v>
      </c>
      <c r="J755" s="31" t="s">
        <v>74</v>
      </c>
      <c r="K755" s="1" t="s">
        <v>74</v>
      </c>
      <c r="L755" s="1" t="s">
        <v>2397</v>
      </c>
      <c r="M755" s="1" t="s">
        <v>182</v>
      </c>
      <c r="N755" s="1">
        <v>3839713</v>
      </c>
      <c r="O755" s="1" t="s">
        <v>2398</v>
      </c>
      <c r="P755" s="33"/>
      <c r="Q755" s="33"/>
      <c r="R755" s="34"/>
      <c r="S755" s="33"/>
      <c r="T755" s="33"/>
      <c r="U755" s="33"/>
      <c r="V755" s="33"/>
      <c r="W755" s="33"/>
      <c r="X755" s="33"/>
      <c r="Y755" s="33"/>
      <c r="Z755" s="33"/>
      <c r="AA755" s="43">
        <v>0</v>
      </c>
      <c r="AB755" s="33"/>
      <c r="AC755" s="33"/>
      <c r="AD755" s="33"/>
      <c r="AE755" s="1" t="s">
        <v>2422</v>
      </c>
      <c r="AF755" s="1" t="s">
        <v>2400</v>
      </c>
      <c r="AG755" s="1" t="s">
        <v>186</v>
      </c>
    </row>
    <row r="756" spans="1:33" ht="38.25" x14ac:dyDescent="0.25">
      <c r="A756" s="5" t="s">
        <v>27</v>
      </c>
      <c r="B756" s="1">
        <v>84131500</v>
      </c>
      <c r="C756" s="74" t="s">
        <v>2423</v>
      </c>
      <c r="D756" s="9" t="s">
        <v>138</v>
      </c>
      <c r="E756" s="1" t="s">
        <v>97</v>
      </c>
      <c r="F756" s="1" t="s">
        <v>2057</v>
      </c>
      <c r="G756" s="1" t="s">
        <v>73</v>
      </c>
      <c r="H756" s="49">
        <v>1317089339</v>
      </c>
      <c r="I756" s="49">
        <v>1317089339</v>
      </c>
      <c r="J756" s="31" t="s">
        <v>74</v>
      </c>
      <c r="K756" s="1" t="s">
        <v>74</v>
      </c>
      <c r="L756" s="1" t="s">
        <v>2397</v>
      </c>
      <c r="M756" s="1" t="s">
        <v>182</v>
      </c>
      <c r="N756" s="1">
        <v>3839713</v>
      </c>
      <c r="O756" s="1" t="s">
        <v>2398</v>
      </c>
      <c r="P756" s="33"/>
      <c r="Q756" s="33"/>
      <c r="R756" s="34"/>
      <c r="S756" s="33"/>
      <c r="T756" s="33"/>
      <c r="U756" s="33"/>
      <c r="V756" s="33"/>
      <c r="W756" s="33"/>
      <c r="X756" s="33"/>
      <c r="Y756" s="33"/>
      <c r="Z756" s="33"/>
      <c r="AA756" s="43">
        <v>0</v>
      </c>
      <c r="AB756" s="33"/>
      <c r="AC756" s="33"/>
      <c r="AD756" s="33"/>
      <c r="AE756" s="1" t="s">
        <v>2424</v>
      </c>
      <c r="AF756" s="1" t="s">
        <v>2400</v>
      </c>
      <c r="AG756" s="1" t="s">
        <v>186</v>
      </c>
    </row>
    <row r="757" spans="1:33" ht="25.5" x14ac:dyDescent="0.25">
      <c r="A757" s="5" t="s">
        <v>27</v>
      </c>
      <c r="B757" s="1">
        <v>82101504</v>
      </c>
      <c r="C757" s="74" t="s">
        <v>2425</v>
      </c>
      <c r="D757" s="9" t="s">
        <v>96</v>
      </c>
      <c r="E757" s="1" t="s">
        <v>86</v>
      </c>
      <c r="F757" s="1" t="s">
        <v>2362</v>
      </c>
      <c r="G757" s="1" t="s">
        <v>73</v>
      </c>
      <c r="H757" s="49">
        <v>313082</v>
      </c>
      <c r="I757" s="49">
        <v>313082</v>
      </c>
      <c r="J757" s="31" t="s">
        <v>74</v>
      </c>
      <c r="K757" s="1" t="s">
        <v>74</v>
      </c>
      <c r="L757" s="1" t="s">
        <v>2397</v>
      </c>
      <c r="M757" s="1" t="s">
        <v>182</v>
      </c>
      <c r="N757" s="1">
        <v>3839713</v>
      </c>
      <c r="O757" s="1" t="s">
        <v>2398</v>
      </c>
      <c r="P757" s="33"/>
      <c r="Q757" s="33"/>
      <c r="R757" s="34"/>
      <c r="S757" s="33"/>
      <c r="T757" s="33"/>
      <c r="U757" s="33"/>
      <c r="V757" s="33"/>
      <c r="W757" s="33"/>
      <c r="X757" s="33"/>
      <c r="Y757" s="33"/>
      <c r="Z757" s="33"/>
      <c r="AA757" s="43">
        <v>0</v>
      </c>
      <c r="AB757" s="33"/>
      <c r="AC757" s="33"/>
      <c r="AD757" s="33"/>
      <c r="AE757" s="1" t="s">
        <v>2426</v>
      </c>
      <c r="AF757" s="1" t="s">
        <v>2400</v>
      </c>
      <c r="AG757" s="1" t="s">
        <v>186</v>
      </c>
    </row>
    <row r="758" spans="1:33" ht="38.25" x14ac:dyDescent="0.25">
      <c r="A758" s="5" t="s">
        <v>27</v>
      </c>
      <c r="B758" s="1">
        <v>72102100</v>
      </c>
      <c r="C758" s="74" t="s">
        <v>2427</v>
      </c>
      <c r="D758" s="9" t="s">
        <v>96</v>
      </c>
      <c r="E758" s="1" t="s">
        <v>86</v>
      </c>
      <c r="F758" s="1" t="s">
        <v>140</v>
      </c>
      <c r="G758" s="1" t="s">
        <v>73</v>
      </c>
      <c r="H758" s="49">
        <v>4703558</v>
      </c>
      <c r="I758" s="49">
        <v>4703558</v>
      </c>
      <c r="J758" s="31" t="s">
        <v>74</v>
      </c>
      <c r="K758" s="1" t="s">
        <v>74</v>
      </c>
      <c r="L758" s="1" t="s">
        <v>2397</v>
      </c>
      <c r="M758" s="1" t="s">
        <v>182</v>
      </c>
      <c r="N758" s="1">
        <v>3839713</v>
      </c>
      <c r="O758" s="1" t="s">
        <v>2398</v>
      </c>
      <c r="P758" s="33"/>
      <c r="Q758" s="33"/>
      <c r="R758" s="34"/>
      <c r="S758" s="33"/>
      <c r="T758" s="33"/>
      <c r="U758" s="33"/>
      <c r="V758" s="33"/>
      <c r="W758" s="33"/>
      <c r="X758" s="33"/>
      <c r="Y758" s="33"/>
      <c r="Z758" s="33"/>
      <c r="AA758" s="43">
        <v>0</v>
      </c>
      <c r="AB758" s="33"/>
      <c r="AC758" s="33"/>
      <c r="AD758" s="33"/>
      <c r="AE758" s="1" t="s">
        <v>2407</v>
      </c>
      <c r="AF758" s="1" t="s">
        <v>2400</v>
      </c>
      <c r="AG758" s="1" t="s">
        <v>186</v>
      </c>
    </row>
    <row r="759" spans="1:33" ht="25.5" x14ac:dyDescent="0.25">
      <c r="A759" s="5" t="s">
        <v>27</v>
      </c>
      <c r="B759" s="1">
        <v>92121700</v>
      </c>
      <c r="C759" s="74" t="s">
        <v>2428</v>
      </c>
      <c r="D759" s="9" t="s">
        <v>96</v>
      </c>
      <c r="E759" s="1" t="s">
        <v>86</v>
      </c>
      <c r="F759" s="1" t="s">
        <v>140</v>
      </c>
      <c r="G759" s="1" t="s">
        <v>73</v>
      </c>
      <c r="H759" s="49">
        <v>2093177</v>
      </c>
      <c r="I759" s="49">
        <v>2093177</v>
      </c>
      <c r="J759" s="31" t="s">
        <v>74</v>
      </c>
      <c r="K759" s="1" t="s">
        <v>74</v>
      </c>
      <c r="L759" s="1" t="s">
        <v>2397</v>
      </c>
      <c r="M759" s="1" t="s">
        <v>182</v>
      </c>
      <c r="N759" s="1">
        <v>3839713</v>
      </c>
      <c r="O759" s="1" t="s">
        <v>2398</v>
      </c>
      <c r="P759" s="33"/>
      <c r="Q759" s="33"/>
      <c r="R759" s="34"/>
      <c r="S759" s="33"/>
      <c r="T759" s="33"/>
      <c r="U759" s="33"/>
      <c r="V759" s="33"/>
      <c r="W759" s="33"/>
      <c r="X759" s="33"/>
      <c r="Y759" s="33"/>
      <c r="Z759" s="33"/>
      <c r="AA759" s="43">
        <v>0</v>
      </c>
      <c r="AB759" s="33"/>
      <c r="AC759" s="33"/>
      <c r="AD759" s="33"/>
      <c r="AE759" s="1" t="s">
        <v>2407</v>
      </c>
      <c r="AF759" s="1" t="s">
        <v>2400</v>
      </c>
      <c r="AG759" s="1" t="s">
        <v>186</v>
      </c>
    </row>
    <row r="760" spans="1:33" ht="51" x14ac:dyDescent="0.25">
      <c r="A760" s="5" t="s">
        <v>27</v>
      </c>
      <c r="B760" s="1">
        <v>42131600</v>
      </c>
      <c r="C760" s="4" t="s">
        <v>2429</v>
      </c>
      <c r="D760" s="9" t="s">
        <v>96</v>
      </c>
      <c r="E760" s="1" t="s">
        <v>86</v>
      </c>
      <c r="F760" s="1" t="s">
        <v>140</v>
      </c>
      <c r="G760" s="1" t="s">
        <v>73</v>
      </c>
      <c r="H760" s="49">
        <v>27953750</v>
      </c>
      <c r="I760" s="49">
        <v>27953750</v>
      </c>
      <c r="J760" s="31" t="s">
        <v>74</v>
      </c>
      <c r="K760" s="1" t="s">
        <v>74</v>
      </c>
      <c r="L760" s="1" t="s">
        <v>2397</v>
      </c>
      <c r="M760" s="1" t="s">
        <v>182</v>
      </c>
      <c r="N760" s="1">
        <v>3839713</v>
      </c>
      <c r="O760" s="1" t="s">
        <v>2398</v>
      </c>
      <c r="P760" s="33"/>
      <c r="Q760" s="33"/>
      <c r="R760" s="34"/>
      <c r="S760" s="33"/>
      <c r="T760" s="33"/>
      <c r="U760" s="33"/>
      <c r="V760" s="33"/>
      <c r="W760" s="33"/>
      <c r="X760" s="33"/>
      <c r="Y760" s="33"/>
      <c r="Z760" s="33"/>
      <c r="AA760" s="43">
        <v>0</v>
      </c>
      <c r="AB760" s="33"/>
      <c r="AC760" s="33"/>
      <c r="AD760" s="33"/>
      <c r="AE760" s="1" t="s">
        <v>2430</v>
      </c>
      <c r="AF760" s="1" t="s">
        <v>2400</v>
      </c>
      <c r="AG760" s="1" t="s">
        <v>186</v>
      </c>
    </row>
    <row r="761" spans="1:33" ht="25.5" x14ac:dyDescent="0.25">
      <c r="A761" s="5" t="s">
        <v>27</v>
      </c>
      <c r="B761" s="1">
        <v>83110000</v>
      </c>
      <c r="C761" s="4" t="s">
        <v>2431</v>
      </c>
      <c r="D761" s="9" t="s">
        <v>96</v>
      </c>
      <c r="E761" s="1" t="s">
        <v>123</v>
      </c>
      <c r="F761" s="1" t="s">
        <v>2362</v>
      </c>
      <c r="G761" s="1" t="s">
        <v>73</v>
      </c>
      <c r="H761" s="49">
        <v>55000000</v>
      </c>
      <c r="I761" s="49">
        <v>55000000</v>
      </c>
      <c r="J761" s="31" t="s">
        <v>74</v>
      </c>
      <c r="K761" s="1" t="s">
        <v>74</v>
      </c>
      <c r="L761" s="1" t="s">
        <v>2397</v>
      </c>
      <c r="M761" s="1" t="s">
        <v>182</v>
      </c>
      <c r="N761" s="1">
        <v>3839713</v>
      </c>
      <c r="O761" s="1" t="s">
        <v>2398</v>
      </c>
      <c r="P761" s="33"/>
      <c r="Q761" s="33"/>
      <c r="R761" s="34"/>
      <c r="S761" s="33"/>
      <c r="T761" s="33"/>
      <c r="U761" s="33"/>
      <c r="V761" s="33"/>
      <c r="W761" s="33"/>
      <c r="X761" s="33"/>
      <c r="Y761" s="33"/>
      <c r="Z761" s="33"/>
      <c r="AA761" s="43">
        <v>0</v>
      </c>
      <c r="AB761" s="33"/>
      <c r="AC761" s="33"/>
      <c r="AD761" s="33"/>
      <c r="AE761" s="1" t="s">
        <v>2424</v>
      </c>
      <c r="AF761" s="1" t="s">
        <v>2400</v>
      </c>
      <c r="AG761" s="1" t="s">
        <v>186</v>
      </c>
    </row>
    <row r="762" spans="1:33" ht="51" x14ac:dyDescent="0.25">
      <c r="A762" s="5" t="s">
        <v>27</v>
      </c>
      <c r="B762" s="5">
        <v>93141506</v>
      </c>
      <c r="C762" s="4" t="s">
        <v>2432</v>
      </c>
      <c r="D762" s="9" t="s">
        <v>96</v>
      </c>
      <c r="E762" s="1" t="s">
        <v>86</v>
      </c>
      <c r="F762" s="1" t="s">
        <v>161</v>
      </c>
      <c r="G762" s="1" t="s">
        <v>73</v>
      </c>
      <c r="H762" s="16">
        <v>250000000</v>
      </c>
      <c r="I762" s="16">
        <v>250000000</v>
      </c>
      <c r="J762" s="1" t="s">
        <v>74</v>
      </c>
      <c r="K762" s="1" t="s">
        <v>74</v>
      </c>
      <c r="L762" s="1" t="s">
        <v>2397</v>
      </c>
      <c r="M762" s="1" t="s">
        <v>182</v>
      </c>
      <c r="N762" s="1">
        <v>3839713</v>
      </c>
      <c r="O762" s="1" t="s">
        <v>2398</v>
      </c>
      <c r="P762" s="33"/>
      <c r="Q762" s="33"/>
      <c r="R762" s="34"/>
      <c r="S762" s="33"/>
      <c r="T762" s="33"/>
      <c r="U762" s="33"/>
      <c r="V762" s="33"/>
      <c r="W762" s="33"/>
      <c r="X762" s="33"/>
      <c r="Y762" s="33"/>
      <c r="Z762" s="33"/>
      <c r="AA762" s="43">
        <v>0</v>
      </c>
      <c r="AB762" s="33"/>
      <c r="AC762" s="33"/>
      <c r="AD762" s="33"/>
      <c r="AE762" s="1" t="s">
        <v>2433</v>
      </c>
      <c r="AF762" s="1" t="s">
        <v>2400</v>
      </c>
      <c r="AG762" s="1" t="s">
        <v>186</v>
      </c>
    </row>
    <row r="763" spans="1:33" ht="38.25" x14ac:dyDescent="0.25">
      <c r="A763" s="5" t="s">
        <v>27</v>
      </c>
      <c r="B763" s="5">
        <v>93141506</v>
      </c>
      <c r="C763" s="4" t="s">
        <v>2434</v>
      </c>
      <c r="D763" s="9" t="s">
        <v>96</v>
      </c>
      <c r="E763" s="1" t="s">
        <v>158</v>
      </c>
      <c r="F763" s="1" t="s">
        <v>2362</v>
      </c>
      <c r="G763" s="1" t="s">
        <v>73</v>
      </c>
      <c r="H763" s="16">
        <v>110000000</v>
      </c>
      <c r="I763" s="16">
        <v>110000000</v>
      </c>
      <c r="J763" s="1" t="s">
        <v>74</v>
      </c>
      <c r="K763" s="1" t="s">
        <v>74</v>
      </c>
      <c r="L763" s="1" t="s">
        <v>2397</v>
      </c>
      <c r="M763" s="1" t="s">
        <v>182</v>
      </c>
      <c r="N763" s="1">
        <v>3839713</v>
      </c>
      <c r="O763" s="1" t="s">
        <v>2398</v>
      </c>
      <c r="P763" s="33"/>
      <c r="Q763" s="33"/>
      <c r="R763" s="34"/>
      <c r="S763" s="33"/>
      <c r="T763" s="33"/>
      <c r="U763" s="33"/>
      <c r="V763" s="33"/>
      <c r="W763" s="33"/>
      <c r="X763" s="33"/>
      <c r="Y763" s="33"/>
      <c r="Z763" s="33"/>
      <c r="AA763" s="43">
        <v>0</v>
      </c>
      <c r="AB763" s="33"/>
      <c r="AC763" s="33"/>
      <c r="AD763" s="33"/>
      <c r="AE763" s="1" t="s">
        <v>2435</v>
      </c>
      <c r="AF763" s="1" t="s">
        <v>2400</v>
      </c>
      <c r="AG763" s="1" t="s">
        <v>186</v>
      </c>
    </row>
    <row r="764" spans="1:33" ht="63.75" x14ac:dyDescent="0.25">
      <c r="A764" s="5" t="s">
        <v>27</v>
      </c>
      <c r="B764" s="5">
        <v>93141506</v>
      </c>
      <c r="C764" s="4" t="s">
        <v>2436</v>
      </c>
      <c r="D764" s="9" t="s">
        <v>96</v>
      </c>
      <c r="E764" s="1" t="s">
        <v>158</v>
      </c>
      <c r="F764" s="1" t="s">
        <v>2362</v>
      </c>
      <c r="G764" s="1" t="s">
        <v>73</v>
      </c>
      <c r="H764" s="16">
        <v>40000000</v>
      </c>
      <c r="I764" s="16">
        <v>40000000</v>
      </c>
      <c r="J764" s="1" t="s">
        <v>74</v>
      </c>
      <c r="K764" s="1" t="s">
        <v>74</v>
      </c>
      <c r="L764" s="1" t="s">
        <v>2397</v>
      </c>
      <c r="M764" s="1" t="s">
        <v>182</v>
      </c>
      <c r="N764" s="1">
        <v>3839713</v>
      </c>
      <c r="O764" s="1" t="s">
        <v>2398</v>
      </c>
      <c r="P764" s="33"/>
      <c r="Q764" s="33"/>
      <c r="R764" s="34"/>
      <c r="S764" s="33"/>
      <c r="T764" s="33"/>
      <c r="U764" s="33"/>
      <c r="V764" s="33"/>
      <c r="W764" s="33"/>
      <c r="X764" s="33"/>
      <c r="Y764" s="33"/>
      <c r="Z764" s="33"/>
      <c r="AA764" s="43">
        <v>0</v>
      </c>
      <c r="AB764" s="33"/>
      <c r="AC764" s="33"/>
      <c r="AD764" s="33"/>
      <c r="AE764" s="1" t="s">
        <v>2435</v>
      </c>
      <c r="AF764" s="1" t="s">
        <v>2400</v>
      </c>
      <c r="AG764" s="1" t="s">
        <v>186</v>
      </c>
    </row>
    <row r="765" spans="1:33" ht="76.5" x14ac:dyDescent="0.25">
      <c r="A765" s="5" t="s">
        <v>27</v>
      </c>
      <c r="B765" s="1">
        <v>86101806</v>
      </c>
      <c r="C765" s="4" t="s">
        <v>2437</v>
      </c>
      <c r="D765" s="9" t="s">
        <v>96</v>
      </c>
      <c r="E765" s="1" t="s">
        <v>158</v>
      </c>
      <c r="F765" s="1" t="s">
        <v>2388</v>
      </c>
      <c r="G765" s="1" t="s">
        <v>73</v>
      </c>
      <c r="H765" s="16">
        <v>60000000</v>
      </c>
      <c r="I765" s="16">
        <v>60000000</v>
      </c>
      <c r="J765" s="1" t="s">
        <v>74</v>
      </c>
      <c r="K765" s="1" t="s">
        <v>74</v>
      </c>
      <c r="L765" s="1" t="s">
        <v>2397</v>
      </c>
      <c r="M765" s="1" t="s">
        <v>182</v>
      </c>
      <c r="N765" s="1">
        <v>3839713</v>
      </c>
      <c r="O765" s="1" t="s">
        <v>2398</v>
      </c>
      <c r="P765" s="33"/>
      <c r="Q765" s="33"/>
      <c r="R765" s="34"/>
      <c r="S765" s="33"/>
      <c r="T765" s="33"/>
      <c r="U765" s="33"/>
      <c r="V765" s="33"/>
      <c r="W765" s="33"/>
      <c r="X765" s="33"/>
      <c r="Y765" s="33"/>
      <c r="Z765" s="33"/>
      <c r="AA765" s="43">
        <v>0</v>
      </c>
      <c r="AB765" s="33"/>
      <c r="AC765" s="33"/>
      <c r="AD765" s="33"/>
      <c r="AE765" s="1" t="s">
        <v>2435</v>
      </c>
      <c r="AF765" s="1" t="s">
        <v>2400</v>
      </c>
      <c r="AG765" s="1" t="s">
        <v>186</v>
      </c>
    </row>
    <row r="766" spans="1:33" ht="38.25" x14ac:dyDescent="0.25">
      <c r="A766" s="5" t="s">
        <v>27</v>
      </c>
      <c r="B766" s="1">
        <v>78111502</v>
      </c>
      <c r="C766" s="4" t="s">
        <v>2438</v>
      </c>
      <c r="D766" s="9" t="s">
        <v>96</v>
      </c>
      <c r="E766" s="1" t="s">
        <v>158</v>
      </c>
      <c r="F766" s="1" t="s">
        <v>161</v>
      </c>
      <c r="G766" s="1" t="s">
        <v>73</v>
      </c>
      <c r="H766" s="49">
        <v>128400000</v>
      </c>
      <c r="I766" s="49">
        <v>128400000</v>
      </c>
      <c r="J766" s="31" t="s">
        <v>74</v>
      </c>
      <c r="K766" s="1" t="s">
        <v>74</v>
      </c>
      <c r="L766" s="1" t="s">
        <v>2397</v>
      </c>
      <c r="M766" s="1" t="s">
        <v>182</v>
      </c>
      <c r="N766" s="1">
        <v>3839713</v>
      </c>
      <c r="O766" s="1" t="s">
        <v>2398</v>
      </c>
      <c r="P766" s="33"/>
      <c r="Q766" s="33"/>
      <c r="R766" s="34"/>
      <c r="S766" s="33"/>
      <c r="T766" s="33"/>
      <c r="U766" s="33"/>
      <c r="V766" s="33"/>
      <c r="W766" s="33"/>
      <c r="X766" s="33"/>
      <c r="Y766" s="33"/>
      <c r="Z766" s="33"/>
      <c r="AA766" s="43">
        <v>0</v>
      </c>
      <c r="AB766" s="33"/>
      <c r="AC766" s="33"/>
      <c r="AD766" s="33"/>
      <c r="AE766" s="1" t="s">
        <v>2435</v>
      </c>
      <c r="AF766" s="1" t="s">
        <v>2400</v>
      </c>
      <c r="AG766" s="1" t="s">
        <v>186</v>
      </c>
    </row>
    <row r="767" spans="1:33" ht="25.5" x14ac:dyDescent="0.25">
      <c r="A767" s="5" t="s">
        <v>27</v>
      </c>
      <c r="B767" s="1">
        <v>47131700</v>
      </c>
      <c r="C767" s="50" t="s">
        <v>2439</v>
      </c>
      <c r="D767" s="9" t="s">
        <v>96</v>
      </c>
      <c r="E767" s="1" t="s">
        <v>86</v>
      </c>
      <c r="F767" s="1" t="s">
        <v>140</v>
      </c>
      <c r="G767" s="1" t="s">
        <v>73</v>
      </c>
      <c r="H767" s="49">
        <v>3745000</v>
      </c>
      <c r="I767" s="49">
        <v>3745000</v>
      </c>
      <c r="J767" s="31" t="s">
        <v>74</v>
      </c>
      <c r="K767" s="1" t="s">
        <v>74</v>
      </c>
      <c r="L767" s="1" t="s">
        <v>2397</v>
      </c>
      <c r="M767" s="1" t="s">
        <v>182</v>
      </c>
      <c r="N767" s="1">
        <v>3839713</v>
      </c>
      <c r="O767" s="1" t="s">
        <v>2398</v>
      </c>
      <c r="P767" s="33"/>
      <c r="Q767" s="33"/>
      <c r="R767" s="34"/>
      <c r="S767" s="33"/>
      <c r="T767" s="33"/>
      <c r="U767" s="33"/>
      <c r="V767" s="33"/>
      <c r="W767" s="33"/>
      <c r="X767" s="33"/>
      <c r="Y767" s="33"/>
      <c r="Z767" s="33"/>
      <c r="AA767" s="43">
        <v>0</v>
      </c>
      <c r="AB767" s="33"/>
      <c r="AC767" s="33"/>
      <c r="AD767" s="33"/>
      <c r="AE767" s="1" t="s">
        <v>2409</v>
      </c>
      <c r="AF767" s="1" t="s">
        <v>2400</v>
      </c>
      <c r="AG767" s="1" t="s">
        <v>186</v>
      </c>
    </row>
    <row r="768" spans="1:33" ht="51" x14ac:dyDescent="0.25">
      <c r="A768" s="5" t="s">
        <v>27</v>
      </c>
      <c r="B768" s="1">
        <v>78121600</v>
      </c>
      <c r="C768" s="50" t="s">
        <v>2440</v>
      </c>
      <c r="D768" s="9" t="s">
        <v>96</v>
      </c>
      <c r="E768" s="1" t="s">
        <v>86</v>
      </c>
      <c r="F768" s="1" t="s">
        <v>161</v>
      </c>
      <c r="G768" s="1" t="s">
        <v>73</v>
      </c>
      <c r="H768" s="49">
        <v>100000000</v>
      </c>
      <c r="I768" s="49">
        <v>100000000</v>
      </c>
      <c r="J768" s="31" t="s">
        <v>74</v>
      </c>
      <c r="K768" s="1" t="s">
        <v>74</v>
      </c>
      <c r="L768" s="1" t="s">
        <v>2397</v>
      </c>
      <c r="M768" s="1" t="s">
        <v>182</v>
      </c>
      <c r="N768" s="1">
        <v>3839713</v>
      </c>
      <c r="O768" s="1" t="s">
        <v>2398</v>
      </c>
      <c r="P768" s="33"/>
      <c r="Q768" s="33"/>
      <c r="R768" s="34"/>
      <c r="S768" s="33"/>
      <c r="T768" s="33"/>
      <c r="U768" s="33"/>
      <c r="V768" s="33"/>
      <c r="W768" s="33"/>
      <c r="X768" s="33"/>
      <c r="Y768" s="33"/>
      <c r="Z768" s="33"/>
      <c r="AA768" s="43">
        <v>0</v>
      </c>
      <c r="AB768" s="33"/>
      <c r="AC768" s="33"/>
      <c r="AD768" s="33"/>
      <c r="AE768" s="1" t="s">
        <v>2422</v>
      </c>
      <c r="AF768" s="1" t="s">
        <v>2400</v>
      </c>
      <c r="AG768" s="1" t="s">
        <v>186</v>
      </c>
    </row>
    <row r="769" spans="1:33" ht="63.75" x14ac:dyDescent="0.25">
      <c r="A769" s="5" t="s">
        <v>27</v>
      </c>
      <c r="B769" s="1">
        <v>81111902</v>
      </c>
      <c r="C769" s="50" t="s">
        <v>2441</v>
      </c>
      <c r="D769" s="9" t="s">
        <v>96</v>
      </c>
      <c r="E769" s="1" t="s">
        <v>86</v>
      </c>
      <c r="F769" s="1" t="s">
        <v>161</v>
      </c>
      <c r="G769" s="1" t="s">
        <v>73</v>
      </c>
      <c r="H769" s="49">
        <v>200000000</v>
      </c>
      <c r="I769" s="49">
        <v>200000000</v>
      </c>
      <c r="J769" s="31" t="s">
        <v>74</v>
      </c>
      <c r="K769" s="1" t="s">
        <v>74</v>
      </c>
      <c r="L769" s="1" t="s">
        <v>2397</v>
      </c>
      <c r="M769" s="1" t="s">
        <v>182</v>
      </c>
      <c r="N769" s="1">
        <v>3839713</v>
      </c>
      <c r="O769" s="1" t="s">
        <v>2398</v>
      </c>
      <c r="P769" s="33"/>
      <c r="Q769" s="33"/>
      <c r="R769" s="34"/>
      <c r="S769" s="33"/>
      <c r="T769" s="33"/>
      <c r="U769" s="33"/>
      <c r="V769" s="33"/>
      <c r="W769" s="33"/>
      <c r="X769" s="33"/>
      <c r="Y769" s="33"/>
      <c r="Z769" s="33"/>
      <c r="AA769" s="43">
        <v>0</v>
      </c>
      <c r="AB769" s="33"/>
      <c r="AC769" s="33"/>
      <c r="AD769" s="33"/>
      <c r="AE769" s="1" t="s">
        <v>2422</v>
      </c>
      <c r="AF769" s="1" t="s">
        <v>2400</v>
      </c>
      <c r="AG769" s="1" t="s">
        <v>186</v>
      </c>
    </row>
    <row r="770" spans="1:33" ht="63.75" x14ac:dyDescent="0.25">
      <c r="A770" s="5" t="s">
        <v>27</v>
      </c>
      <c r="B770" s="1">
        <v>85100000</v>
      </c>
      <c r="C770" s="4" t="s">
        <v>2442</v>
      </c>
      <c r="D770" s="9" t="s">
        <v>96</v>
      </c>
      <c r="E770" s="1" t="s">
        <v>158</v>
      </c>
      <c r="F770" s="1" t="s">
        <v>2362</v>
      </c>
      <c r="G770" s="1" t="s">
        <v>336</v>
      </c>
      <c r="H770" s="51">
        <v>9994199000</v>
      </c>
      <c r="I770" s="51">
        <v>9994199000</v>
      </c>
      <c r="J770" s="1" t="s">
        <v>74</v>
      </c>
      <c r="K770" s="1" t="s">
        <v>74</v>
      </c>
      <c r="L770" s="1" t="s">
        <v>2443</v>
      </c>
      <c r="M770" s="1" t="s">
        <v>142</v>
      </c>
      <c r="N770" s="60">
        <v>3839821</v>
      </c>
      <c r="O770" s="88" t="s">
        <v>2444</v>
      </c>
      <c r="P770" s="1" t="s">
        <v>2445</v>
      </c>
      <c r="Q770" s="60" t="s">
        <v>2446</v>
      </c>
      <c r="R770" s="1" t="s">
        <v>2447</v>
      </c>
      <c r="S770" s="66" t="s">
        <v>2448</v>
      </c>
      <c r="T770" s="60" t="s">
        <v>2446</v>
      </c>
      <c r="U770" s="60" t="s">
        <v>2449</v>
      </c>
      <c r="V770" s="33"/>
      <c r="W770" s="33"/>
      <c r="X770" s="33"/>
      <c r="Y770" s="33"/>
      <c r="Z770" s="33"/>
      <c r="AA770" s="43">
        <v>0</v>
      </c>
      <c r="AB770" s="33"/>
      <c r="AC770" s="33"/>
      <c r="AD770" s="33"/>
      <c r="AE770" s="1" t="s">
        <v>2450</v>
      </c>
      <c r="AF770" s="1" t="s">
        <v>2400</v>
      </c>
      <c r="AG770" s="1" t="s">
        <v>2451</v>
      </c>
    </row>
    <row r="771" spans="1:33" ht="89.25" x14ac:dyDescent="0.25">
      <c r="A771" s="5" t="s">
        <v>27</v>
      </c>
      <c r="B771" s="1">
        <v>851219002</v>
      </c>
      <c r="C771" s="4" t="s">
        <v>2452</v>
      </c>
      <c r="D771" s="9" t="s">
        <v>96</v>
      </c>
      <c r="E771" s="1" t="s">
        <v>158</v>
      </c>
      <c r="F771" s="1" t="s">
        <v>2362</v>
      </c>
      <c r="G771" s="1" t="s">
        <v>336</v>
      </c>
      <c r="H771" s="51">
        <v>2000000000</v>
      </c>
      <c r="I771" s="51">
        <v>2000000000</v>
      </c>
      <c r="J771" s="1" t="s">
        <v>74</v>
      </c>
      <c r="K771" s="1" t="s">
        <v>74</v>
      </c>
      <c r="L771" s="1" t="s">
        <v>2443</v>
      </c>
      <c r="M771" s="1" t="s">
        <v>142</v>
      </c>
      <c r="N771" s="60">
        <v>3839821</v>
      </c>
      <c r="O771" s="88" t="s">
        <v>2444</v>
      </c>
      <c r="P771" s="1" t="s">
        <v>2445</v>
      </c>
      <c r="Q771" s="60" t="s">
        <v>2446</v>
      </c>
      <c r="R771" s="1" t="s">
        <v>2447</v>
      </c>
      <c r="S771" s="66" t="s">
        <v>2448</v>
      </c>
      <c r="T771" s="60" t="s">
        <v>2446</v>
      </c>
      <c r="U771" s="60" t="s">
        <v>2449</v>
      </c>
      <c r="V771" s="33"/>
      <c r="W771" s="33"/>
      <c r="X771" s="33"/>
      <c r="Y771" s="33"/>
      <c r="Z771" s="33"/>
      <c r="AA771" s="43">
        <v>0</v>
      </c>
      <c r="AB771" s="33"/>
      <c r="AC771" s="33"/>
      <c r="AD771" s="33"/>
      <c r="AE771" s="1" t="s">
        <v>2453</v>
      </c>
      <c r="AF771" s="1" t="s">
        <v>2400</v>
      </c>
      <c r="AG771" s="1" t="s">
        <v>2451</v>
      </c>
    </row>
    <row r="772" spans="1:33" ht="63.75" x14ac:dyDescent="0.25">
      <c r="A772" s="5" t="s">
        <v>27</v>
      </c>
      <c r="B772" s="1">
        <v>85100000</v>
      </c>
      <c r="C772" s="4" t="s">
        <v>2454</v>
      </c>
      <c r="D772" s="9" t="s">
        <v>96</v>
      </c>
      <c r="E772" s="1" t="s">
        <v>158</v>
      </c>
      <c r="F772" s="1" t="s">
        <v>2362</v>
      </c>
      <c r="G772" s="1" t="s">
        <v>336</v>
      </c>
      <c r="H772" s="51">
        <v>1451618000</v>
      </c>
      <c r="I772" s="51">
        <v>1451618000</v>
      </c>
      <c r="J772" s="1" t="s">
        <v>74</v>
      </c>
      <c r="K772" s="1" t="s">
        <v>74</v>
      </c>
      <c r="L772" s="1" t="s">
        <v>2443</v>
      </c>
      <c r="M772" s="1" t="s">
        <v>142</v>
      </c>
      <c r="N772" s="60">
        <v>3839821</v>
      </c>
      <c r="O772" s="88" t="s">
        <v>2444</v>
      </c>
      <c r="P772" s="1" t="s">
        <v>2445</v>
      </c>
      <c r="Q772" s="60" t="s">
        <v>2446</v>
      </c>
      <c r="R772" s="1" t="s">
        <v>2447</v>
      </c>
      <c r="S772" s="66" t="s">
        <v>2448</v>
      </c>
      <c r="T772" s="60" t="s">
        <v>2446</v>
      </c>
      <c r="U772" s="60" t="s">
        <v>2449</v>
      </c>
      <c r="V772" s="33"/>
      <c r="W772" s="33"/>
      <c r="X772" s="33"/>
      <c r="Y772" s="33"/>
      <c r="Z772" s="33"/>
      <c r="AA772" s="43">
        <v>0</v>
      </c>
      <c r="AB772" s="33"/>
      <c r="AC772" s="33"/>
      <c r="AD772" s="33"/>
      <c r="AE772" s="1" t="s">
        <v>2453</v>
      </c>
      <c r="AF772" s="1" t="s">
        <v>2400</v>
      </c>
      <c r="AG772" s="1" t="s">
        <v>2451</v>
      </c>
    </row>
    <row r="773" spans="1:33" ht="63.75" x14ac:dyDescent="0.25">
      <c r="A773" s="5" t="s">
        <v>27</v>
      </c>
      <c r="B773" s="1">
        <v>85101504</v>
      </c>
      <c r="C773" s="4" t="s">
        <v>2455</v>
      </c>
      <c r="D773" s="9" t="s">
        <v>96</v>
      </c>
      <c r="E773" s="1" t="s">
        <v>158</v>
      </c>
      <c r="F773" s="1" t="s">
        <v>2362</v>
      </c>
      <c r="G773" s="1" t="s">
        <v>336</v>
      </c>
      <c r="H773" s="51">
        <v>991847000</v>
      </c>
      <c r="I773" s="51">
        <v>991847000</v>
      </c>
      <c r="J773" s="1" t="s">
        <v>74</v>
      </c>
      <c r="K773" s="1" t="s">
        <v>74</v>
      </c>
      <c r="L773" s="1" t="s">
        <v>2443</v>
      </c>
      <c r="M773" s="1" t="s">
        <v>142</v>
      </c>
      <c r="N773" s="60">
        <v>3839821</v>
      </c>
      <c r="O773" s="88" t="s">
        <v>2444</v>
      </c>
      <c r="P773" s="1" t="s">
        <v>2445</v>
      </c>
      <c r="Q773" s="60" t="s">
        <v>2446</v>
      </c>
      <c r="R773" s="1" t="s">
        <v>2447</v>
      </c>
      <c r="S773" s="66" t="s">
        <v>2448</v>
      </c>
      <c r="T773" s="60" t="s">
        <v>2446</v>
      </c>
      <c r="U773" s="60" t="s">
        <v>2449</v>
      </c>
      <c r="V773" s="33"/>
      <c r="W773" s="33"/>
      <c r="X773" s="33"/>
      <c r="Y773" s="33"/>
      <c r="Z773" s="33"/>
      <c r="AA773" s="43">
        <v>0</v>
      </c>
      <c r="AB773" s="33"/>
      <c r="AC773" s="33"/>
      <c r="AD773" s="33"/>
      <c r="AE773" s="1" t="s">
        <v>2456</v>
      </c>
      <c r="AF773" s="1" t="s">
        <v>2400</v>
      </c>
      <c r="AG773" s="1" t="s">
        <v>2451</v>
      </c>
    </row>
    <row r="774" spans="1:33" ht="76.5" x14ac:dyDescent="0.25">
      <c r="A774" s="5" t="s">
        <v>27</v>
      </c>
      <c r="B774" s="1">
        <v>85100000</v>
      </c>
      <c r="C774" s="4" t="s">
        <v>2457</v>
      </c>
      <c r="D774" s="9" t="s">
        <v>96</v>
      </c>
      <c r="E774" s="1" t="s">
        <v>158</v>
      </c>
      <c r="F774" s="1" t="s">
        <v>2362</v>
      </c>
      <c r="G774" s="1" t="s">
        <v>336</v>
      </c>
      <c r="H774" s="51">
        <v>3993057000</v>
      </c>
      <c r="I774" s="51">
        <v>3993057000</v>
      </c>
      <c r="J774" s="1" t="s">
        <v>74</v>
      </c>
      <c r="K774" s="1" t="s">
        <v>74</v>
      </c>
      <c r="L774" s="1" t="s">
        <v>2443</v>
      </c>
      <c r="M774" s="1" t="s">
        <v>142</v>
      </c>
      <c r="N774" s="60">
        <v>3839821</v>
      </c>
      <c r="O774" s="88" t="s">
        <v>2444</v>
      </c>
      <c r="P774" s="1" t="s">
        <v>2445</v>
      </c>
      <c r="Q774" s="60" t="s">
        <v>2446</v>
      </c>
      <c r="R774" s="1" t="s">
        <v>2447</v>
      </c>
      <c r="S774" s="66" t="s">
        <v>2448</v>
      </c>
      <c r="T774" s="60" t="s">
        <v>2446</v>
      </c>
      <c r="U774" s="60" t="s">
        <v>2449</v>
      </c>
      <c r="V774" s="33"/>
      <c r="W774" s="33"/>
      <c r="X774" s="33"/>
      <c r="Y774" s="33"/>
      <c r="Z774" s="33"/>
      <c r="AA774" s="43">
        <v>0</v>
      </c>
      <c r="AB774" s="33"/>
      <c r="AC774" s="33"/>
      <c r="AD774" s="33"/>
      <c r="AE774" s="1" t="s">
        <v>2458</v>
      </c>
      <c r="AF774" s="1" t="s">
        <v>2400</v>
      </c>
      <c r="AG774" s="1" t="s">
        <v>2451</v>
      </c>
    </row>
    <row r="775" spans="1:33" ht="63.75" x14ac:dyDescent="0.25">
      <c r="A775" s="5" t="s">
        <v>27</v>
      </c>
      <c r="B775" s="1">
        <v>85100000</v>
      </c>
      <c r="C775" s="4" t="s">
        <v>2459</v>
      </c>
      <c r="D775" s="9" t="s">
        <v>96</v>
      </c>
      <c r="E775" s="1" t="s">
        <v>158</v>
      </c>
      <c r="F775" s="1" t="s">
        <v>2362</v>
      </c>
      <c r="G775" s="1" t="s">
        <v>336</v>
      </c>
      <c r="H775" s="51">
        <v>1030986000</v>
      </c>
      <c r="I775" s="51">
        <v>1030986000</v>
      </c>
      <c r="J775" s="1" t="s">
        <v>74</v>
      </c>
      <c r="K775" s="1" t="s">
        <v>74</v>
      </c>
      <c r="L775" s="1" t="s">
        <v>2443</v>
      </c>
      <c r="M775" s="1" t="s">
        <v>142</v>
      </c>
      <c r="N775" s="60">
        <v>3839821</v>
      </c>
      <c r="O775" s="88" t="s">
        <v>2444</v>
      </c>
      <c r="P775" s="1" t="s">
        <v>2445</v>
      </c>
      <c r="Q775" s="60" t="s">
        <v>2446</v>
      </c>
      <c r="R775" s="1" t="s">
        <v>2447</v>
      </c>
      <c r="S775" s="66" t="s">
        <v>2448</v>
      </c>
      <c r="T775" s="60" t="s">
        <v>2446</v>
      </c>
      <c r="U775" s="60" t="s">
        <v>2449</v>
      </c>
      <c r="V775" s="33"/>
      <c r="W775" s="33"/>
      <c r="X775" s="33"/>
      <c r="Y775" s="33"/>
      <c r="Z775" s="33"/>
      <c r="AA775" s="43">
        <v>0</v>
      </c>
      <c r="AB775" s="33"/>
      <c r="AC775" s="33"/>
      <c r="AD775" s="33"/>
      <c r="AE775" s="1" t="s">
        <v>2460</v>
      </c>
      <c r="AF775" s="1" t="s">
        <v>2400</v>
      </c>
      <c r="AG775" s="1" t="s">
        <v>2451</v>
      </c>
    </row>
    <row r="776" spans="1:33" ht="63.75" x14ac:dyDescent="0.25">
      <c r="A776" s="5" t="s">
        <v>27</v>
      </c>
      <c r="B776" s="1">
        <v>85100000</v>
      </c>
      <c r="C776" s="4" t="s">
        <v>2461</v>
      </c>
      <c r="D776" s="9" t="s">
        <v>96</v>
      </c>
      <c r="E776" s="1" t="s">
        <v>158</v>
      </c>
      <c r="F776" s="1" t="s">
        <v>2362</v>
      </c>
      <c r="G776" s="1" t="s">
        <v>336</v>
      </c>
      <c r="H776" s="51">
        <v>397042000</v>
      </c>
      <c r="I776" s="51">
        <v>397042000</v>
      </c>
      <c r="J776" s="1" t="s">
        <v>74</v>
      </c>
      <c r="K776" s="1" t="s">
        <v>74</v>
      </c>
      <c r="L776" s="1" t="s">
        <v>2443</v>
      </c>
      <c r="M776" s="1" t="s">
        <v>142</v>
      </c>
      <c r="N776" s="60">
        <v>3839821</v>
      </c>
      <c r="O776" s="88" t="s">
        <v>2444</v>
      </c>
      <c r="P776" s="1" t="s">
        <v>2445</v>
      </c>
      <c r="Q776" s="60" t="s">
        <v>2446</v>
      </c>
      <c r="R776" s="1" t="s">
        <v>2447</v>
      </c>
      <c r="S776" s="66" t="s">
        <v>2448</v>
      </c>
      <c r="T776" s="60" t="s">
        <v>2446</v>
      </c>
      <c r="U776" s="60" t="s">
        <v>2449</v>
      </c>
      <c r="V776" s="33"/>
      <c r="W776" s="33"/>
      <c r="X776" s="33"/>
      <c r="Y776" s="33"/>
      <c r="Z776" s="33"/>
      <c r="AA776" s="43">
        <v>0</v>
      </c>
      <c r="AB776" s="33"/>
      <c r="AC776" s="33"/>
      <c r="AD776" s="33"/>
      <c r="AE776" s="1" t="s">
        <v>2456</v>
      </c>
      <c r="AF776" s="1" t="s">
        <v>2400</v>
      </c>
      <c r="AG776" s="1" t="s">
        <v>2451</v>
      </c>
    </row>
    <row r="777" spans="1:33" ht="63.75" x14ac:dyDescent="0.25">
      <c r="A777" s="5" t="s">
        <v>27</v>
      </c>
      <c r="B777" s="1">
        <v>85100000</v>
      </c>
      <c r="C777" s="4" t="s">
        <v>2462</v>
      </c>
      <c r="D777" s="9" t="s">
        <v>96</v>
      </c>
      <c r="E777" s="1" t="s">
        <v>158</v>
      </c>
      <c r="F777" s="1" t="s">
        <v>2362</v>
      </c>
      <c r="G777" s="1" t="s">
        <v>336</v>
      </c>
      <c r="H777" s="51">
        <v>400000000</v>
      </c>
      <c r="I777" s="51">
        <v>400000000</v>
      </c>
      <c r="J777" s="1" t="s">
        <v>74</v>
      </c>
      <c r="K777" s="1" t="s">
        <v>74</v>
      </c>
      <c r="L777" s="1" t="s">
        <v>2443</v>
      </c>
      <c r="M777" s="1" t="s">
        <v>142</v>
      </c>
      <c r="N777" s="60">
        <v>3839821</v>
      </c>
      <c r="O777" s="88" t="s">
        <v>2444</v>
      </c>
      <c r="P777" s="1" t="s">
        <v>2445</v>
      </c>
      <c r="Q777" s="60" t="s">
        <v>2446</v>
      </c>
      <c r="R777" s="1" t="s">
        <v>2447</v>
      </c>
      <c r="S777" s="66" t="s">
        <v>2448</v>
      </c>
      <c r="T777" s="60" t="s">
        <v>2446</v>
      </c>
      <c r="U777" s="60" t="s">
        <v>2449</v>
      </c>
      <c r="V777" s="33"/>
      <c r="W777" s="33"/>
      <c r="X777" s="33"/>
      <c r="Y777" s="33"/>
      <c r="Z777" s="33"/>
      <c r="AA777" s="43">
        <v>0</v>
      </c>
      <c r="AB777" s="33"/>
      <c r="AC777" s="33"/>
      <c r="AD777" s="33"/>
      <c r="AE777" s="1" t="s">
        <v>2463</v>
      </c>
      <c r="AF777" s="1" t="s">
        <v>2400</v>
      </c>
      <c r="AG777" s="1" t="s">
        <v>2451</v>
      </c>
    </row>
    <row r="778" spans="1:33" ht="63.75" x14ac:dyDescent="0.25">
      <c r="A778" s="5" t="s">
        <v>27</v>
      </c>
      <c r="B778" s="1">
        <v>85100000</v>
      </c>
      <c r="C778" s="4" t="s">
        <v>2464</v>
      </c>
      <c r="D778" s="9" t="s">
        <v>96</v>
      </c>
      <c r="E778" s="1" t="s">
        <v>158</v>
      </c>
      <c r="F778" s="1" t="s">
        <v>2362</v>
      </c>
      <c r="G778" s="1" t="s">
        <v>336</v>
      </c>
      <c r="H778" s="51">
        <v>797202000</v>
      </c>
      <c r="I778" s="51">
        <v>797202000</v>
      </c>
      <c r="J778" s="1" t="s">
        <v>74</v>
      </c>
      <c r="K778" s="1" t="s">
        <v>74</v>
      </c>
      <c r="L778" s="1" t="s">
        <v>2443</v>
      </c>
      <c r="M778" s="1" t="s">
        <v>142</v>
      </c>
      <c r="N778" s="60">
        <v>3839821</v>
      </c>
      <c r="O778" s="88" t="s">
        <v>2444</v>
      </c>
      <c r="P778" s="1" t="s">
        <v>2445</v>
      </c>
      <c r="Q778" s="60" t="s">
        <v>2446</v>
      </c>
      <c r="R778" s="1" t="s">
        <v>2447</v>
      </c>
      <c r="S778" s="66" t="s">
        <v>2448</v>
      </c>
      <c r="T778" s="60" t="s">
        <v>2446</v>
      </c>
      <c r="U778" s="60" t="s">
        <v>2449</v>
      </c>
      <c r="V778" s="33"/>
      <c r="W778" s="33"/>
      <c r="X778" s="33"/>
      <c r="Y778" s="33"/>
      <c r="Z778" s="33"/>
      <c r="AA778" s="43">
        <v>0</v>
      </c>
      <c r="AB778" s="33"/>
      <c r="AC778" s="33"/>
      <c r="AD778" s="33"/>
      <c r="AE778" s="1" t="s">
        <v>2465</v>
      </c>
      <c r="AF778" s="1" t="s">
        <v>2400</v>
      </c>
      <c r="AG778" s="1" t="s">
        <v>2451</v>
      </c>
    </row>
    <row r="779" spans="1:33" ht="63.75" x14ac:dyDescent="0.25">
      <c r="A779" s="5" t="s">
        <v>27</v>
      </c>
      <c r="B779" s="1">
        <v>85100000</v>
      </c>
      <c r="C779" s="4" t="s">
        <v>2466</v>
      </c>
      <c r="D779" s="9" t="s">
        <v>96</v>
      </c>
      <c r="E779" s="1" t="s">
        <v>158</v>
      </c>
      <c r="F779" s="1" t="s">
        <v>2362</v>
      </c>
      <c r="G779" s="1" t="s">
        <v>336</v>
      </c>
      <c r="H779" s="51">
        <v>225663000</v>
      </c>
      <c r="I779" s="51">
        <v>225663000</v>
      </c>
      <c r="J779" s="1" t="s">
        <v>74</v>
      </c>
      <c r="K779" s="1" t="s">
        <v>74</v>
      </c>
      <c r="L779" s="1" t="s">
        <v>2443</v>
      </c>
      <c r="M779" s="1" t="s">
        <v>142</v>
      </c>
      <c r="N779" s="60">
        <v>3839821</v>
      </c>
      <c r="O779" s="88" t="s">
        <v>2444</v>
      </c>
      <c r="P779" s="1" t="s">
        <v>2445</v>
      </c>
      <c r="Q779" s="60" t="s">
        <v>2446</v>
      </c>
      <c r="R779" s="1" t="s">
        <v>2447</v>
      </c>
      <c r="S779" s="66" t="s">
        <v>2448</v>
      </c>
      <c r="T779" s="60" t="s">
        <v>2446</v>
      </c>
      <c r="U779" s="60" t="s">
        <v>2449</v>
      </c>
      <c r="V779" s="33"/>
      <c r="W779" s="33"/>
      <c r="X779" s="33"/>
      <c r="Y779" s="33"/>
      <c r="Z779" s="33"/>
      <c r="AA779" s="43">
        <v>0</v>
      </c>
      <c r="AB779" s="33"/>
      <c r="AC779" s="33"/>
      <c r="AD779" s="33"/>
      <c r="AE779" s="1" t="s">
        <v>2456</v>
      </c>
      <c r="AF779" s="1" t="s">
        <v>2400</v>
      </c>
      <c r="AG779" s="1" t="s">
        <v>2451</v>
      </c>
    </row>
    <row r="780" spans="1:33" ht="63.75" x14ac:dyDescent="0.25">
      <c r="A780" s="5" t="s">
        <v>27</v>
      </c>
      <c r="B780" s="1">
        <v>85100000</v>
      </c>
      <c r="C780" s="4" t="s">
        <v>2467</v>
      </c>
      <c r="D780" s="9" t="s">
        <v>96</v>
      </c>
      <c r="E780" s="1" t="s">
        <v>158</v>
      </c>
      <c r="F780" s="1" t="s">
        <v>2362</v>
      </c>
      <c r="G780" s="1" t="s">
        <v>336</v>
      </c>
      <c r="H780" s="51">
        <v>433000000</v>
      </c>
      <c r="I780" s="51">
        <v>433000000</v>
      </c>
      <c r="J780" s="1" t="s">
        <v>74</v>
      </c>
      <c r="K780" s="1" t="s">
        <v>74</v>
      </c>
      <c r="L780" s="1" t="s">
        <v>2443</v>
      </c>
      <c r="M780" s="1" t="s">
        <v>142</v>
      </c>
      <c r="N780" s="60">
        <v>3839821</v>
      </c>
      <c r="O780" s="88" t="s">
        <v>2444</v>
      </c>
      <c r="P780" s="1" t="s">
        <v>2445</v>
      </c>
      <c r="Q780" s="60" t="s">
        <v>2446</v>
      </c>
      <c r="R780" s="1" t="s">
        <v>2447</v>
      </c>
      <c r="S780" s="66" t="s">
        <v>2448</v>
      </c>
      <c r="T780" s="60" t="s">
        <v>2446</v>
      </c>
      <c r="U780" s="60" t="s">
        <v>2449</v>
      </c>
      <c r="V780" s="33"/>
      <c r="W780" s="33"/>
      <c r="X780" s="33"/>
      <c r="Y780" s="33"/>
      <c r="Z780" s="33"/>
      <c r="AA780" s="43">
        <v>0</v>
      </c>
      <c r="AB780" s="33"/>
      <c r="AC780" s="33"/>
      <c r="AD780" s="33"/>
      <c r="AE780" s="1" t="s">
        <v>2465</v>
      </c>
      <c r="AF780" s="1" t="s">
        <v>2400</v>
      </c>
      <c r="AG780" s="1" t="s">
        <v>2451</v>
      </c>
    </row>
    <row r="781" spans="1:33" ht="63.75" x14ac:dyDescent="0.25">
      <c r="A781" s="5" t="s">
        <v>27</v>
      </c>
      <c r="B781" s="1">
        <v>85100000</v>
      </c>
      <c r="C781" s="4" t="s">
        <v>2468</v>
      </c>
      <c r="D781" s="9" t="s">
        <v>96</v>
      </c>
      <c r="E781" s="1" t="s">
        <v>158</v>
      </c>
      <c r="F781" s="1" t="s">
        <v>2362</v>
      </c>
      <c r="G781" s="1" t="s">
        <v>336</v>
      </c>
      <c r="H781" s="51">
        <v>257378000</v>
      </c>
      <c r="I781" s="51">
        <v>257378000</v>
      </c>
      <c r="J781" s="1" t="s">
        <v>74</v>
      </c>
      <c r="K781" s="1" t="s">
        <v>74</v>
      </c>
      <c r="L781" s="1" t="s">
        <v>2443</v>
      </c>
      <c r="M781" s="1" t="s">
        <v>142</v>
      </c>
      <c r="N781" s="60">
        <v>3839821</v>
      </c>
      <c r="O781" s="88" t="s">
        <v>2444</v>
      </c>
      <c r="P781" s="1" t="s">
        <v>2445</v>
      </c>
      <c r="Q781" s="60" t="s">
        <v>2446</v>
      </c>
      <c r="R781" s="1" t="s">
        <v>2447</v>
      </c>
      <c r="S781" s="66" t="s">
        <v>2448</v>
      </c>
      <c r="T781" s="60" t="s">
        <v>2446</v>
      </c>
      <c r="U781" s="60" t="s">
        <v>2449</v>
      </c>
      <c r="V781" s="33"/>
      <c r="W781" s="33"/>
      <c r="X781" s="33"/>
      <c r="Y781" s="33"/>
      <c r="Z781" s="33"/>
      <c r="AA781" s="43">
        <v>0</v>
      </c>
      <c r="AB781" s="33"/>
      <c r="AC781" s="33"/>
      <c r="AD781" s="33"/>
      <c r="AE781" s="1" t="s">
        <v>2465</v>
      </c>
      <c r="AF781" s="1" t="s">
        <v>2400</v>
      </c>
      <c r="AG781" s="1" t="s">
        <v>2451</v>
      </c>
    </row>
    <row r="782" spans="1:33" ht="76.5" x14ac:dyDescent="0.25">
      <c r="A782" s="5" t="s">
        <v>27</v>
      </c>
      <c r="B782" s="1">
        <v>85101504</v>
      </c>
      <c r="C782" s="4" t="s">
        <v>2469</v>
      </c>
      <c r="D782" s="9" t="s">
        <v>96</v>
      </c>
      <c r="E782" s="1" t="s">
        <v>158</v>
      </c>
      <c r="F782" s="1" t="s">
        <v>2362</v>
      </c>
      <c r="G782" s="1" t="s">
        <v>336</v>
      </c>
      <c r="H782" s="51">
        <v>263666000</v>
      </c>
      <c r="I782" s="51">
        <v>263666000</v>
      </c>
      <c r="J782" s="1" t="s">
        <v>74</v>
      </c>
      <c r="K782" s="1" t="s">
        <v>74</v>
      </c>
      <c r="L782" s="1" t="s">
        <v>2443</v>
      </c>
      <c r="M782" s="1" t="s">
        <v>142</v>
      </c>
      <c r="N782" s="60">
        <v>3839821</v>
      </c>
      <c r="O782" s="88" t="s">
        <v>2444</v>
      </c>
      <c r="P782" s="1" t="s">
        <v>2445</v>
      </c>
      <c r="Q782" s="60" t="s">
        <v>2446</v>
      </c>
      <c r="R782" s="1" t="s">
        <v>2447</v>
      </c>
      <c r="S782" s="66" t="s">
        <v>2448</v>
      </c>
      <c r="T782" s="60" t="s">
        <v>2446</v>
      </c>
      <c r="U782" s="60" t="s">
        <v>2449</v>
      </c>
      <c r="V782" s="33"/>
      <c r="W782" s="33"/>
      <c r="X782" s="33"/>
      <c r="Y782" s="33"/>
      <c r="Z782" s="33"/>
      <c r="AA782" s="43">
        <v>0</v>
      </c>
      <c r="AB782" s="33"/>
      <c r="AC782" s="33"/>
      <c r="AD782" s="33"/>
      <c r="AE782" s="1" t="s">
        <v>2456</v>
      </c>
      <c r="AF782" s="1" t="s">
        <v>2400</v>
      </c>
      <c r="AG782" s="1" t="s">
        <v>2451</v>
      </c>
    </row>
    <row r="783" spans="1:33" ht="63.75" x14ac:dyDescent="0.25">
      <c r="A783" s="5" t="s">
        <v>27</v>
      </c>
      <c r="B783" s="1">
        <v>85100000</v>
      </c>
      <c r="C783" s="4" t="s">
        <v>2470</v>
      </c>
      <c r="D783" s="9" t="s">
        <v>96</v>
      </c>
      <c r="E783" s="1" t="s">
        <v>158</v>
      </c>
      <c r="F783" s="1" t="s">
        <v>2362</v>
      </c>
      <c r="G783" s="1" t="s">
        <v>336</v>
      </c>
      <c r="H783" s="51">
        <v>697895000</v>
      </c>
      <c r="I783" s="51">
        <v>697895000</v>
      </c>
      <c r="J783" s="1" t="s">
        <v>74</v>
      </c>
      <c r="K783" s="1" t="s">
        <v>74</v>
      </c>
      <c r="L783" s="1" t="s">
        <v>2443</v>
      </c>
      <c r="M783" s="1" t="s">
        <v>142</v>
      </c>
      <c r="N783" s="60">
        <v>3839821</v>
      </c>
      <c r="O783" s="88" t="s">
        <v>2444</v>
      </c>
      <c r="P783" s="1" t="s">
        <v>2445</v>
      </c>
      <c r="Q783" s="60" t="s">
        <v>2446</v>
      </c>
      <c r="R783" s="1" t="s">
        <v>2447</v>
      </c>
      <c r="S783" s="66" t="s">
        <v>2448</v>
      </c>
      <c r="T783" s="60" t="s">
        <v>2446</v>
      </c>
      <c r="U783" s="60" t="s">
        <v>2449</v>
      </c>
      <c r="V783" s="33"/>
      <c r="W783" s="33"/>
      <c r="X783" s="33"/>
      <c r="Y783" s="33"/>
      <c r="Z783" s="33"/>
      <c r="AA783" s="43">
        <v>0</v>
      </c>
      <c r="AB783" s="33"/>
      <c r="AC783" s="33"/>
      <c r="AD783" s="33"/>
      <c r="AE783" s="1" t="s">
        <v>2465</v>
      </c>
      <c r="AF783" s="1" t="s">
        <v>2400</v>
      </c>
      <c r="AG783" s="1" t="s">
        <v>2451</v>
      </c>
    </row>
    <row r="784" spans="1:33" ht="63.75" x14ac:dyDescent="0.25">
      <c r="A784" s="5" t="s">
        <v>27</v>
      </c>
      <c r="B784" s="1">
        <v>85100000</v>
      </c>
      <c r="C784" s="4" t="s">
        <v>2471</v>
      </c>
      <c r="D784" s="9" t="s">
        <v>96</v>
      </c>
      <c r="E784" s="1" t="s">
        <v>158</v>
      </c>
      <c r="F784" s="1" t="s">
        <v>2362</v>
      </c>
      <c r="G784" s="1" t="s">
        <v>336</v>
      </c>
      <c r="H784" s="51">
        <v>392383000</v>
      </c>
      <c r="I784" s="51">
        <v>392383000</v>
      </c>
      <c r="J784" s="1" t="s">
        <v>74</v>
      </c>
      <c r="K784" s="1" t="s">
        <v>74</v>
      </c>
      <c r="L784" s="1" t="s">
        <v>2443</v>
      </c>
      <c r="M784" s="1" t="s">
        <v>142</v>
      </c>
      <c r="N784" s="60">
        <v>3839821</v>
      </c>
      <c r="O784" s="88" t="s">
        <v>2444</v>
      </c>
      <c r="P784" s="1" t="s">
        <v>2445</v>
      </c>
      <c r="Q784" s="60" t="s">
        <v>2446</v>
      </c>
      <c r="R784" s="1" t="s">
        <v>2447</v>
      </c>
      <c r="S784" s="66" t="s">
        <v>2448</v>
      </c>
      <c r="T784" s="60" t="s">
        <v>2446</v>
      </c>
      <c r="U784" s="60" t="s">
        <v>2449</v>
      </c>
      <c r="V784" s="33"/>
      <c r="W784" s="33"/>
      <c r="X784" s="33"/>
      <c r="Y784" s="33"/>
      <c r="Z784" s="33"/>
      <c r="AA784" s="43">
        <v>0</v>
      </c>
      <c r="AB784" s="33"/>
      <c r="AC784" s="33"/>
      <c r="AD784" s="33"/>
      <c r="AE784" s="1" t="s">
        <v>2465</v>
      </c>
      <c r="AF784" s="1" t="s">
        <v>2400</v>
      </c>
      <c r="AG784" s="1" t="s">
        <v>2451</v>
      </c>
    </row>
    <row r="785" spans="1:33" ht="63.75" x14ac:dyDescent="0.25">
      <c r="A785" s="5" t="s">
        <v>27</v>
      </c>
      <c r="B785" s="1">
        <v>85100000</v>
      </c>
      <c r="C785" s="4" t="s">
        <v>2472</v>
      </c>
      <c r="D785" s="9" t="s">
        <v>96</v>
      </c>
      <c r="E785" s="1" t="s">
        <v>158</v>
      </c>
      <c r="F785" s="1" t="s">
        <v>2362</v>
      </c>
      <c r="G785" s="1" t="s">
        <v>336</v>
      </c>
      <c r="H785" s="51">
        <v>158327000</v>
      </c>
      <c r="I785" s="51">
        <v>158327000</v>
      </c>
      <c r="J785" s="1" t="s">
        <v>74</v>
      </c>
      <c r="K785" s="1" t="s">
        <v>74</v>
      </c>
      <c r="L785" s="1" t="s">
        <v>2443</v>
      </c>
      <c r="M785" s="1" t="s">
        <v>142</v>
      </c>
      <c r="N785" s="60">
        <v>3839821</v>
      </c>
      <c r="O785" s="88" t="s">
        <v>2444</v>
      </c>
      <c r="P785" s="1" t="s">
        <v>2445</v>
      </c>
      <c r="Q785" s="60" t="s">
        <v>2446</v>
      </c>
      <c r="R785" s="1" t="s">
        <v>2447</v>
      </c>
      <c r="S785" s="66" t="s">
        <v>2448</v>
      </c>
      <c r="T785" s="60" t="s">
        <v>2446</v>
      </c>
      <c r="U785" s="60" t="s">
        <v>2449</v>
      </c>
      <c r="V785" s="33"/>
      <c r="W785" s="33"/>
      <c r="X785" s="33"/>
      <c r="Y785" s="33"/>
      <c r="Z785" s="33"/>
      <c r="AA785" s="43">
        <v>0</v>
      </c>
      <c r="AB785" s="33"/>
      <c r="AC785" s="33"/>
      <c r="AD785" s="33"/>
      <c r="AE785" s="1" t="s">
        <v>2465</v>
      </c>
      <c r="AF785" s="1" t="s">
        <v>2400</v>
      </c>
      <c r="AG785" s="1" t="s">
        <v>2451</v>
      </c>
    </row>
    <row r="786" spans="1:33" ht="63.75" x14ac:dyDescent="0.25">
      <c r="A786" s="5" t="s">
        <v>27</v>
      </c>
      <c r="B786" s="1">
        <v>85100000</v>
      </c>
      <c r="C786" s="4" t="s">
        <v>2473</v>
      </c>
      <c r="D786" s="9" t="s">
        <v>96</v>
      </c>
      <c r="E786" s="1" t="s">
        <v>158</v>
      </c>
      <c r="F786" s="1" t="s">
        <v>2362</v>
      </c>
      <c r="G786" s="1" t="s">
        <v>336</v>
      </c>
      <c r="H786" s="51">
        <v>70000000</v>
      </c>
      <c r="I786" s="51">
        <v>70000000</v>
      </c>
      <c r="J786" s="1" t="s">
        <v>74</v>
      </c>
      <c r="K786" s="1" t="s">
        <v>74</v>
      </c>
      <c r="L786" s="1" t="s">
        <v>2443</v>
      </c>
      <c r="M786" s="1" t="s">
        <v>142</v>
      </c>
      <c r="N786" s="60">
        <v>3839821</v>
      </c>
      <c r="O786" s="88" t="s">
        <v>2444</v>
      </c>
      <c r="P786" s="1" t="s">
        <v>2445</v>
      </c>
      <c r="Q786" s="60" t="s">
        <v>2446</v>
      </c>
      <c r="R786" s="1" t="s">
        <v>2447</v>
      </c>
      <c r="S786" s="66" t="s">
        <v>2448</v>
      </c>
      <c r="T786" s="60" t="s">
        <v>2446</v>
      </c>
      <c r="U786" s="60" t="s">
        <v>2449</v>
      </c>
      <c r="V786" s="33"/>
      <c r="W786" s="33"/>
      <c r="X786" s="33"/>
      <c r="Y786" s="33"/>
      <c r="Z786" s="33"/>
      <c r="AA786" s="43">
        <v>0</v>
      </c>
      <c r="AB786" s="33"/>
      <c r="AC786" s="33"/>
      <c r="AD786" s="33"/>
      <c r="AE786" s="1" t="s">
        <v>2463</v>
      </c>
      <c r="AF786" s="1" t="s">
        <v>2400</v>
      </c>
      <c r="AG786" s="1" t="s">
        <v>2451</v>
      </c>
    </row>
    <row r="787" spans="1:33" ht="63.75" x14ac:dyDescent="0.25">
      <c r="A787" s="5" t="s">
        <v>27</v>
      </c>
      <c r="B787" s="1">
        <v>85100000</v>
      </c>
      <c r="C787" s="4" t="s">
        <v>2474</v>
      </c>
      <c r="D787" s="9" t="s">
        <v>96</v>
      </c>
      <c r="E787" s="1" t="s">
        <v>158</v>
      </c>
      <c r="F787" s="1" t="s">
        <v>2362</v>
      </c>
      <c r="G787" s="1" t="s">
        <v>336</v>
      </c>
      <c r="H787" s="51">
        <v>60000000</v>
      </c>
      <c r="I787" s="51">
        <v>60000000</v>
      </c>
      <c r="J787" s="1" t="s">
        <v>74</v>
      </c>
      <c r="K787" s="1" t="s">
        <v>74</v>
      </c>
      <c r="L787" s="1" t="s">
        <v>2443</v>
      </c>
      <c r="M787" s="1" t="s">
        <v>142</v>
      </c>
      <c r="N787" s="60">
        <v>3839821</v>
      </c>
      <c r="O787" s="88" t="s">
        <v>2444</v>
      </c>
      <c r="P787" s="1" t="s">
        <v>2445</v>
      </c>
      <c r="Q787" s="60" t="s">
        <v>2446</v>
      </c>
      <c r="R787" s="1" t="s">
        <v>2447</v>
      </c>
      <c r="S787" s="66" t="s">
        <v>2448</v>
      </c>
      <c r="T787" s="60" t="s">
        <v>2446</v>
      </c>
      <c r="U787" s="60" t="s">
        <v>2449</v>
      </c>
      <c r="V787" s="33"/>
      <c r="W787" s="33"/>
      <c r="X787" s="33"/>
      <c r="Y787" s="33"/>
      <c r="Z787" s="33"/>
      <c r="AA787" s="43">
        <v>0</v>
      </c>
      <c r="AB787" s="33"/>
      <c r="AC787" s="33"/>
      <c r="AD787" s="33"/>
      <c r="AE787" s="1" t="s">
        <v>2463</v>
      </c>
      <c r="AF787" s="1" t="s">
        <v>2400</v>
      </c>
      <c r="AG787" s="1" t="s">
        <v>2451</v>
      </c>
    </row>
    <row r="788" spans="1:33" ht="63.75" x14ac:dyDescent="0.25">
      <c r="A788" s="5" t="s">
        <v>27</v>
      </c>
      <c r="B788" s="1">
        <v>85100000</v>
      </c>
      <c r="C788" s="4" t="s">
        <v>2475</v>
      </c>
      <c r="D788" s="9" t="s">
        <v>96</v>
      </c>
      <c r="E788" s="1" t="s">
        <v>158</v>
      </c>
      <c r="F788" s="1" t="s">
        <v>2362</v>
      </c>
      <c r="G788" s="1" t="s">
        <v>336</v>
      </c>
      <c r="H788" s="51">
        <v>164122405</v>
      </c>
      <c r="I788" s="51">
        <v>164122405</v>
      </c>
      <c r="J788" s="1" t="s">
        <v>74</v>
      </c>
      <c r="K788" s="1" t="s">
        <v>74</v>
      </c>
      <c r="L788" s="1" t="s">
        <v>2443</v>
      </c>
      <c r="M788" s="1" t="s">
        <v>142</v>
      </c>
      <c r="N788" s="60">
        <v>3839821</v>
      </c>
      <c r="O788" s="88" t="s">
        <v>2444</v>
      </c>
      <c r="P788" s="1" t="s">
        <v>2445</v>
      </c>
      <c r="Q788" s="60" t="s">
        <v>2446</v>
      </c>
      <c r="R788" s="1" t="s">
        <v>2447</v>
      </c>
      <c r="S788" s="66" t="s">
        <v>2448</v>
      </c>
      <c r="T788" s="60" t="s">
        <v>2446</v>
      </c>
      <c r="U788" s="60" t="s">
        <v>2449</v>
      </c>
      <c r="V788" s="33"/>
      <c r="W788" s="33"/>
      <c r="X788" s="33"/>
      <c r="Y788" s="33"/>
      <c r="Z788" s="33"/>
      <c r="AA788" s="43">
        <v>0</v>
      </c>
      <c r="AB788" s="33"/>
      <c r="AC788" s="33"/>
      <c r="AD788" s="33"/>
      <c r="AE788" s="1" t="s">
        <v>2463</v>
      </c>
      <c r="AF788" s="1" t="s">
        <v>2400</v>
      </c>
      <c r="AG788" s="1" t="s">
        <v>2451</v>
      </c>
    </row>
    <row r="789" spans="1:33" ht="63.75" x14ac:dyDescent="0.25">
      <c r="A789" s="5" t="s">
        <v>27</v>
      </c>
      <c r="B789" s="1">
        <v>85101604</v>
      </c>
      <c r="C789" s="4" t="s">
        <v>2476</v>
      </c>
      <c r="D789" s="9" t="s">
        <v>96</v>
      </c>
      <c r="E789" s="1" t="s">
        <v>158</v>
      </c>
      <c r="F789" s="1" t="s">
        <v>2362</v>
      </c>
      <c r="G789" s="1" t="s">
        <v>336</v>
      </c>
      <c r="H789" s="51">
        <v>208339000</v>
      </c>
      <c r="I789" s="51">
        <v>208339000</v>
      </c>
      <c r="J789" s="1" t="s">
        <v>74</v>
      </c>
      <c r="K789" s="1" t="s">
        <v>74</v>
      </c>
      <c r="L789" s="1" t="s">
        <v>2443</v>
      </c>
      <c r="M789" s="1" t="s">
        <v>142</v>
      </c>
      <c r="N789" s="60">
        <v>3839821</v>
      </c>
      <c r="O789" s="88" t="s">
        <v>2444</v>
      </c>
      <c r="P789" s="1" t="s">
        <v>2445</v>
      </c>
      <c r="Q789" s="60" t="s">
        <v>2446</v>
      </c>
      <c r="R789" s="1" t="s">
        <v>2447</v>
      </c>
      <c r="S789" s="66" t="s">
        <v>2448</v>
      </c>
      <c r="T789" s="60" t="s">
        <v>2446</v>
      </c>
      <c r="U789" s="60" t="s">
        <v>2449</v>
      </c>
      <c r="V789" s="33"/>
      <c r="W789" s="33"/>
      <c r="X789" s="33"/>
      <c r="Y789" s="33"/>
      <c r="Z789" s="33"/>
      <c r="AA789" s="43">
        <v>0</v>
      </c>
      <c r="AB789" s="33"/>
      <c r="AC789" s="33"/>
      <c r="AD789" s="33"/>
      <c r="AE789" s="1" t="s">
        <v>2477</v>
      </c>
      <c r="AF789" s="1" t="s">
        <v>2400</v>
      </c>
      <c r="AG789" s="1" t="s">
        <v>2451</v>
      </c>
    </row>
    <row r="790" spans="1:33" ht="63.75" x14ac:dyDescent="0.25">
      <c r="A790" s="5" t="s">
        <v>27</v>
      </c>
      <c r="B790" s="1">
        <v>85101604</v>
      </c>
      <c r="C790" s="4" t="s">
        <v>2478</v>
      </c>
      <c r="D790" s="9" t="s">
        <v>96</v>
      </c>
      <c r="E790" s="1" t="s">
        <v>158</v>
      </c>
      <c r="F790" s="1" t="s">
        <v>2362</v>
      </c>
      <c r="G790" s="1" t="s">
        <v>336</v>
      </c>
      <c r="H790" s="51">
        <v>158087000</v>
      </c>
      <c r="I790" s="51">
        <v>158087000</v>
      </c>
      <c r="J790" s="1" t="s">
        <v>74</v>
      </c>
      <c r="K790" s="1" t="s">
        <v>74</v>
      </c>
      <c r="L790" s="1" t="s">
        <v>2443</v>
      </c>
      <c r="M790" s="1" t="s">
        <v>142</v>
      </c>
      <c r="N790" s="60">
        <v>3839821</v>
      </c>
      <c r="O790" s="88" t="s">
        <v>2444</v>
      </c>
      <c r="P790" s="1" t="s">
        <v>2445</v>
      </c>
      <c r="Q790" s="60" t="s">
        <v>2446</v>
      </c>
      <c r="R790" s="1" t="s">
        <v>2447</v>
      </c>
      <c r="S790" s="66" t="s">
        <v>2448</v>
      </c>
      <c r="T790" s="60" t="s">
        <v>2446</v>
      </c>
      <c r="U790" s="60" t="s">
        <v>2449</v>
      </c>
      <c r="V790" s="33"/>
      <c r="W790" s="33"/>
      <c r="X790" s="33"/>
      <c r="Y790" s="33"/>
      <c r="Z790" s="33"/>
      <c r="AA790" s="43">
        <v>0</v>
      </c>
      <c r="AB790" s="33"/>
      <c r="AC790" s="33"/>
      <c r="AD790" s="33"/>
      <c r="AE790" s="1" t="s">
        <v>2477</v>
      </c>
      <c r="AF790" s="1" t="s">
        <v>2400</v>
      </c>
      <c r="AG790" s="1" t="s">
        <v>2451</v>
      </c>
    </row>
    <row r="791" spans="1:33" ht="63.75" x14ac:dyDescent="0.25">
      <c r="A791" s="5" t="s">
        <v>27</v>
      </c>
      <c r="B791" s="1">
        <v>85101604</v>
      </c>
      <c r="C791" s="4" t="s">
        <v>2479</v>
      </c>
      <c r="D791" s="9" t="s">
        <v>96</v>
      </c>
      <c r="E791" s="1" t="s">
        <v>158</v>
      </c>
      <c r="F791" s="1" t="s">
        <v>2362</v>
      </c>
      <c r="G791" s="1" t="s">
        <v>336</v>
      </c>
      <c r="H791" s="51">
        <v>213880000</v>
      </c>
      <c r="I791" s="51">
        <v>213880000</v>
      </c>
      <c r="J791" s="1" t="s">
        <v>74</v>
      </c>
      <c r="K791" s="1" t="s">
        <v>74</v>
      </c>
      <c r="L791" s="1" t="s">
        <v>2443</v>
      </c>
      <c r="M791" s="1" t="s">
        <v>142</v>
      </c>
      <c r="N791" s="60">
        <v>3839821</v>
      </c>
      <c r="O791" s="88" t="s">
        <v>2444</v>
      </c>
      <c r="P791" s="1" t="s">
        <v>2445</v>
      </c>
      <c r="Q791" s="60" t="s">
        <v>2446</v>
      </c>
      <c r="R791" s="1" t="s">
        <v>2447</v>
      </c>
      <c r="S791" s="66" t="s">
        <v>2448</v>
      </c>
      <c r="T791" s="60" t="s">
        <v>2446</v>
      </c>
      <c r="U791" s="60" t="s">
        <v>2449</v>
      </c>
      <c r="V791" s="33"/>
      <c r="W791" s="33"/>
      <c r="X791" s="33"/>
      <c r="Y791" s="33"/>
      <c r="Z791" s="33"/>
      <c r="AA791" s="43">
        <v>0</v>
      </c>
      <c r="AB791" s="33"/>
      <c r="AC791" s="33"/>
      <c r="AD791" s="33"/>
      <c r="AE791" s="1" t="s">
        <v>2477</v>
      </c>
      <c r="AF791" s="1" t="s">
        <v>2400</v>
      </c>
      <c r="AG791" s="1" t="s">
        <v>2451</v>
      </c>
    </row>
    <row r="792" spans="1:33" ht="63.75" x14ac:dyDescent="0.25">
      <c r="A792" s="5" t="s">
        <v>27</v>
      </c>
      <c r="B792" s="1">
        <v>85101604</v>
      </c>
      <c r="C792" s="4" t="s">
        <v>2480</v>
      </c>
      <c r="D792" s="9" t="s">
        <v>96</v>
      </c>
      <c r="E792" s="1" t="s">
        <v>158</v>
      </c>
      <c r="F792" s="1" t="s">
        <v>2362</v>
      </c>
      <c r="G792" s="1" t="s">
        <v>336</v>
      </c>
      <c r="H792" s="51">
        <v>259128000</v>
      </c>
      <c r="I792" s="51">
        <v>259128000</v>
      </c>
      <c r="J792" s="1" t="s">
        <v>74</v>
      </c>
      <c r="K792" s="1" t="s">
        <v>74</v>
      </c>
      <c r="L792" s="1" t="s">
        <v>2443</v>
      </c>
      <c r="M792" s="1" t="s">
        <v>142</v>
      </c>
      <c r="N792" s="60">
        <v>3839821</v>
      </c>
      <c r="O792" s="88" t="s">
        <v>2444</v>
      </c>
      <c r="P792" s="1" t="s">
        <v>2445</v>
      </c>
      <c r="Q792" s="60" t="s">
        <v>2446</v>
      </c>
      <c r="R792" s="1" t="s">
        <v>2447</v>
      </c>
      <c r="S792" s="66" t="s">
        <v>2448</v>
      </c>
      <c r="T792" s="60" t="s">
        <v>2446</v>
      </c>
      <c r="U792" s="60" t="s">
        <v>2449</v>
      </c>
      <c r="V792" s="33"/>
      <c r="W792" s="33"/>
      <c r="X792" s="33"/>
      <c r="Y792" s="33"/>
      <c r="Z792" s="33"/>
      <c r="AA792" s="43">
        <v>0</v>
      </c>
      <c r="AB792" s="33"/>
      <c r="AC792" s="33"/>
      <c r="AD792" s="33"/>
      <c r="AE792" s="1" t="s">
        <v>2477</v>
      </c>
      <c r="AF792" s="1" t="s">
        <v>2400</v>
      </c>
      <c r="AG792" s="1" t="s">
        <v>2451</v>
      </c>
    </row>
    <row r="793" spans="1:33" ht="63.75" x14ac:dyDescent="0.25">
      <c r="A793" s="5" t="s">
        <v>27</v>
      </c>
      <c r="B793" s="1">
        <v>85101604</v>
      </c>
      <c r="C793" s="4" t="s">
        <v>2481</v>
      </c>
      <c r="D793" s="9" t="s">
        <v>96</v>
      </c>
      <c r="E793" s="1" t="s">
        <v>158</v>
      </c>
      <c r="F793" s="1" t="s">
        <v>2362</v>
      </c>
      <c r="G793" s="1" t="s">
        <v>336</v>
      </c>
      <c r="H793" s="51">
        <v>147155000</v>
      </c>
      <c r="I793" s="51">
        <v>147155000</v>
      </c>
      <c r="J793" s="1" t="s">
        <v>74</v>
      </c>
      <c r="K793" s="1" t="s">
        <v>74</v>
      </c>
      <c r="L793" s="1" t="s">
        <v>2443</v>
      </c>
      <c r="M793" s="1" t="s">
        <v>142</v>
      </c>
      <c r="N793" s="60">
        <v>3839821</v>
      </c>
      <c r="O793" s="88" t="s">
        <v>2444</v>
      </c>
      <c r="P793" s="1" t="s">
        <v>2445</v>
      </c>
      <c r="Q793" s="60" t="s">
        <v>2446</v>
      </c>
      <c r="R793" s="1" t="s">
        <v>2447</v>
      </c>
      <c r="S793" s="66" t="s">
        <v>2448</v>
      </c>
      <c r="T793" s="60" t="s">
        <v>2446</v>
      </c>
      <c r="U793" s="60" t="s">
        <v>2449</v>
      </c>
      <c r="V793" s="33"/>
      <c r="W793" s="33"/>
      <c r="X793" s="33"/>
      <c r="Y793" s="33"/>
      <c r="Z793" s="33"/>
      <c r="AA793" s="43">
        <v>0</v>
      </c>
      <c r="AB793" s="33"/>
      <c r="AC793" s="33"/>
      <c r="AD793" s="33"/>
      <c r="AE793" s="1" t="s">
        <v>2477</v>
      </c>
      <c r="AF793" s="1" t="s">
        <v>2400</v>
      </c>
      <c r="AG793" s="1" t="s">
        <v>2451</v>
      </c>
    </row>
    <row r="794" spans="1:33" ht="63.75" x14ac:dyDescent="0.25">
      <c r="A794" s="5" t="s">
        <v>27</v>
      </c>
      <c r="B794" s="1">
        <v>85101604</v>
      </c>
      <c r="C794" s="4" t="s">
        <v>2482</v>
      </c>
      <c r="D794" s="9" t="s">
        <v>96</v>
      </c>
      <c r="E794" s="1" t="s">
        <v>158</v>
      </c>
      <c r="F794" s="1" t="s">
        <v>2362</v>
      </c>
      <c r="G794" s="1" t="s">
        <v>336</v>
      </c>
      <c r="H794" s="51">
        <v>133465000</v>
      </c>
      <c r="I794" s="51">
        <v>133465000</v>
      </c>
      <c r="J794" s="1" t="s">
        <v>74</v>
      </c>
      <c r="K794" s="1" t="s">
        <v>74</v>
      </c>
      <c r="L794" s="1" t="s">
        <v>2443</v>
      </c>
      <c r="M794" s="1" t="s">
        <v>142</v>
      </c>
      <c r="N794" s="60">
        <v>3839821</v>
      </c>
      <c r="O794" s="88" t="s">
        <v>2444</v>
      </c>
      <c r="P794" s="1" t="s">
        <v>2445</v>
      </c>
      <c r="Q794" s="60" t="s">
        <v>2446</v>
      </c>
      <c r="R794" s="1" t="s">
        <v>2447</v>
      </c>
      <c r="S794" s="66" t="s">
        <v>2448</v>
      </c>
      <c r="T794" s="60" t="s">
        <v>2446</v>
      </c>
      <c r="U794" s="60" t="s">
        <v>2449</v>
      </c>
      <c r="V794" s="33"/>
      <c r="W794" s="33"/>
      <c r="X794" s="33"/>
      <c r="Y794" s="33"/>
      <c r="Z794" s="33"/>
      <c r="AA794" s="43">
        <v>0</v>
      </c>
      <c r="AB794" s="33"/>
      <c r="AC794" s="33"/>
      <c r="AD794" s="33"/>
      <c r="AE794" s="1" t="s">
        <v>2477</v>
      </c>
      <c r="AF794" s="1" t="s">
        <v>2400</v>
      </c>
      <c r="AG794" s="1" t="s">
        <v>2451</v>
      </c>
    </row>
    <row r="795" spans="1:33" ht="63.75" x14ac:dyDescent="0.25">
      <c r="A795" s="5" t="s">
        <v>27</v>
      </c>
      <c r="B795" s="1">
        <v>85101604</v>
      </c>
      <c r="C795" s="4" t="s">
        <v>2483</v>
      </c>
      <c r="D795" s="9" t="s">
        <v>96</v>
      </c>
      <c r="E795" s="1" t="s">
        <v>158</v>
      </c>
      <c r="F795" s="1" t="s">
        <v>2362</v>
      </c>
      <c r="G795" s="1" t="s">
        <v>336</v>
      </c>
      <c r="H795" s="51">
        <v>319167000</v>
      </c>
      <c r="I795" s="51">
        <v>319167000</v>
      </c>
      <c r="J795" s="1" t="s">
        <v>74</v>
      </c>
      <c r="K795" s="1" t="s">
        <v>74</v>
      </c>
      <c r="L795" s="1" t="s">
        <v>2443</v>
      </c>
      <c r="M795" s="1" t="s">
        <v>142</v>
      </c>
      <c r="N795" s="60">
        <v>3839821</v>
      </c>
      <c r="O795" s="88" t="s">
        <v>2444</v>
      </c>
      <c r="P795" s="1" t="s">
        <v>2445</v>
      </c>
      <c r="Q795" s="60" t="s">
        <v>2446</v>
      </c>
      <c r="R795" s="1" t="s">
        <v>2447</v>
      </c>
      <c r="S795" s="66" t="s">
        <v>2448</v>
      </c>
      <c r="T795" s="60" t="s">
        <v>2446</v>
      </c>
      <c r="U795" s="60" t="s">
        <v>2449</v>
      </c>
      <c r="V795" s="33"/>
      <c r="W795" s="33"/>
      <c r="X795" s="33"/>
      <c r="Y795" s="33"/>
      <c r="Z795" s="33"/>
      <c r="AA795" s="43">
        <v>0</v>
      </c>
      <c r="AB795" s="33"/>
      <c r="AC795" s="33"/>
      <c r="AD795" s="33"/>
      <c r="AE795" s="1" t="s">
        <v>2477</v>
      </c>
      <c r="AF795" s="1" t="s">
        <v>2400</v>
      </c>
      <c r="AG795" s="1" t="s">
        <v>2451</v>
      </c>
    </row>
    <row r="796" spans="1:33" ht="63.75" x14ac:dyDescent="0.25">
      <c r="A796" s="5" t="s">
        <v>27</v>
      </c>
      <c r="B796" s="1">
        <v>85101604</v>
      </c>
      <c r="C796" s="4" t="s">
        <v>2484</v>
      </c>
      <c r="D796" s="9" t="s">
        <v>96</v>
      </c>
      <c r="E796" s="1" t="s">
        <v>158</v>
      </c>
      <c r="F796" s="1" t="s">
        <v>2362</v>
      </c>
      <c r="G796" s="1" t="s">
        <v>336</v>
      </c>
      <c r="H796" s="51">
        <v>139630000</v>
      </c>
      <c r="I796" s="51">
        <v>139630000</v>
      </c>
      <c r="J796" s="1" t="s">
        <v>74</v>
      </c>
      <c r="K796" s="1" t="s">
        <v>74</v>
      </c>
      <c r="L796" s="1" t="s">
        <v>2443</v>
      </c>
      <c r="M796" s="1" t="s">
        <v>142</v>
      </c>
      <c r="N796" s="60">
        <v>3839821</v>
      </c>
      <c r="O796" s="88" t="s">
        <v>2444</v>
      </c>
      <c r="P796" s="1" t="s">
        <v>2445</v>
      </c>
      <c r="Q796" s="60" t="s">
        <v>2446</v>
      </c>
      <c r="R796" s="1" t="s">
        <v>2447</v>
      </c>
      <c r="S796" s="66" t="s">
        <v>2448</v>
      </c>
      <c r="T796" s="60" t="s">
        <v>2446</v>
      </c>
      <c r="U796" s="60" t="s">
        <v>2449</v>
      </c>
      <c r="V796" s="33"/>
      <c r="W796" s="33"/>
      <c r="X796" s="33"/>
      <c r="Y796" s="33"/>
      <c r="Z796" s="33"/>
      <c r="AA796" s="43">
        <v>0</v>
      </c>
      <c r="AB796" s="33"/>
      <c r="AC796" s="33"/>
      <c r="AD796" s="33"/>
      <c r="AE796" s="1" t="s">
        <v>2477</v>
      </c>
      <c r="AF796" s="1" t="s">
        <v>2400</v>
      </c>
      <c r="AG796" s="1" t="s">
        <v>2451</v>
      </c>
    </row>
    <row r="797" spans="1:33" ht="63.75" x14ac:dyDescent="0.25">
      <c r="A797" s="5" t="s">
        <v>27</v>
      </c>
      <c r="B797" s="1">
        <v>85101604</v>
      </c>
      <c r="C797" s="4" t="s">
        <v>2485</v>
      </c>
      <c r="D797" s="9" t="s">
        <v>96</v>
      </c>
      <c r="E797" s="1" t="s">
        <v>158</v>
      </c>
      <c r="F797" s="1" t="s">
        <v>2362</v>
      </c>
      <c r="G797" s="1" t="s">
        <v>336</v>
      </c>
      <c r="H797" s="51">
        <v>273940000</v>
      </c>
      <c r="I797" s="51">
        <v>273940000</v>
      </c>
      <c r="J797" s="1" t="s">
        <v>74</v>
      </c>
      <c r="K797" s="1" t="s">
        <v>74</v>
      </c>
      <c r="L797" s="1" t="s">
        <v>2443</v>
      </c>
      <c r="M797" s="1" t="s">
        <v>142</v>
      </c>
      <c r="N797" s="60">
        <v>3839821</v>
      </c>
      <c r="O797" s="88" t="s">
        <v>2444</v>
      </c>
      <c r="P797" s="1" t="s">
        <v>2445</v>
      </c>
      <c r="Q797" s="60" t="s">
        <v>2446</v>
      </c>
      <c r="R797" s="1" t="s">
        <v>2447</v>
      </c>
      <c r="S797" s="66" t="s">
        <v>2448</v>
      </c>
      <c r="T797" s="60" t="s">
        <v>2446</v>
      </c>
      <c r="U797" s="60" t="s">
        <v>2449</v>
      </c>
      <c r="V797" s="33"/>
      <c r="W797" s="33"/>
      <c r="X797" s="33"/>
      <c r="Y797" s="33"/>
      <c r="Z797" s="33"/>
      <c r="AA797" s="43">
        <v>0</v>
      </c>
      <c r="AB797" s="33"/>
      <c r="AC797" s="33"/>
      <c r="AD797" s="33"/>
      <c r="AE797" s="1" t="s">
        <v>2477</v>
      </c>
      <c r="AF797" s="1" t="s">
        <v>2400</v>
      </c>
      <c r="AG797" s="1" t="s">
        <v>2451</v>
      </c>
    </row>
    <row r="798" spans="1:33" ht="63.75" x14ac:dyDescent="0.25">
      <c r="A798" s="5" t="s">
        <v>27</v>
      </c>
      <c r="B798" s="1">
        <v>85101604</v>
      </c>
      <c r="C798" s="4" t="s">
        <v>2486</v>
      </c>
      <c r="D798" s="9" t="s">
        <v>96</v>
      </c>
      <c r="E798" s="1" t="s">
        <v>158</v>
      </c>
      <c r="F798" s="1" t="s">
        <v>2362</v>
      </c>
      <c r="G798" s="1" t="s">
        <v>336</v>
      </c>
      <c r="H798" s="51">
        <v>151226000</v>
      </c>
      <c r="I798" s="51">
        <v>151226000</v>
      </c>
      <c r="J798" s="1" t="s">
        <v>74</v>
      </c>
      <c r="K798" s="1" t="s">
        <v>74</v>
      </c>
      <c r="L798" s="1" t="s">
        <v>2443</v>
      </c>
      <c r="M798" s="1" t="s">
        <v>142</v>
      </c>
      <c r="N798" s="60">
        <v>3839821</v>
      </c>
      <c r="O798" s="88" t="s">
        <v>2444</v>
      </c>
      <c r="P798" s="1" t="s">
        <v>2445</v>
      </c>
      <c r="Q798" s="60" t="s">
        <v>2446</v>
      </c>
      <c r="R798" s="1" t="s">
        <v>2447</v>
      </c>
      <c r="S798" s="66" t="s">
        <v>2448</v>
      </c>
      <c r="T798" s="60" t="s">
        <v>2446</v>
      </c>
      <c r="U798" s="60" t="s">
        <v>2449</v>
      </c>
      <c r="V798" s="33"/>
      <c r="W798" s="33"/>
      <c r="X798" s="33"/>
      <c r="Y798" s="33"/>
      <c r="Z798" s="33"/>
      <c r="AA798" s="43">
        <v>0</v>
      </c>
      <c r="AB798" s="33"/>
      <c r="AC798" s="33"/>
      <c r="AD798" s="33"/>
      <c r="AE798" s="1" t="s">
        <v>2477</v>
      </c>
      <c r="AF798" s="1" t="s">
        <v>2400</v>
      </c>
      <c r="AG798" s="1" t="s">
        <v>2451</v>
      </c>
    </row>
    <row r="799" spans="1:33" ht="63.75" x14ac:dyDescent="0.25">
      <c r="A799" s="5" t="s">
        <v>27</v>
      </c>
      <c r="B799" s="1">
        <v>85101604</v>
      </c>
      <c r="C799" s="4" t="s">
        <v>2487</v>
      </c>
      <c r="D799" s="9" t="s">
        <v>96</v>
      </c>
      <c r="E799" s="1" t="s">
        <v>158</v>
      </c>
      <c r="F799" s="1" t="s">
        <v>2362</v>
      </c>
      <c r="G799" s="1" t="s">
        <v>336</v>
      </c>
      <c r="H799" s="51">
        <v>135502000</v>
      </c>
      <c r="I799" s="51">
        <v>135502000</v>
      </c>
      <c r="J799" s="1" t="s">
        <v>74</v>
      </c>
      <c r="K799" s="1" t="s">
        <v>74</v>
      </c>
      <c r="L799" s="1" t="s">
        <v>2443</v>
      </c>
      <c r="M799" s="1" t="s">
        <v>142</v>
      </c>
      <c r="N799" s="60">
        <v>3839821</v>
      </c>
      <c r="O799" s="88" t="s">
        <v>2444</v>
      </c>
      <c r="P799" s="1" t="s">
        <v>2445</v>
      </c>
      <c r="Q799" s="60" t="s">
        <v>2446</v>
      </c>
      <c r="R799" s="1" t="s">
        <v>2447</v>
      </c>
      <c r="S799" s="66" t="s">
        <v>2448</v>
      </c>
      <c r="T799" s="60" t="s">
        <v>2446</v>
      </c>
      <c r="U799" s="60" t="s">
        <v>2449</v>
      </c>
      <c r="V799" s="33"/>
      <c r="W799" s="33"/>
      <c r="X799" s="33"/>
      <c r="Y799" s="33"/>
      <c r="Z799" s="33"/>
      <c r="AA799" s="43">
        <v>0</v>
      </c>
      <c r="AB799" s="33"/>
      <c r="AC799" s="33"/>
      <c r="AD799" s="33"/>
      <c r="AE799" s="1" t="s">
        <v>2477</v>
      </c>
      <c r="AF799" s="1" t="s">
        <v>2400</v>
      </c>
      <c r="AG799" s="1" t="s">
        <v>2451</v>
      </c>
    </row>
    <row r="800" spans="1:33" ht="63.75" x14ac:dyDescent="0.25">
      <c r="A800" s="5" t="s">
        <v>27</v>
      </c>
      <c r="B800" s="1">
        <v>85101604</v>
      </c>
      <c r="C800" s="4" t="s">
        <v>2488</v>
      </c>
      <c r="D800" s="9" t="s">
        <v>96</v>
      </c>
      <c r="E800" s="1" t="s">
        <v>158</v>
      </c>
      <c r="F800" s="1" t="s">
        <v>2362</v>
      </c>
      <c r="G800" s="1" t="s">
        <v>336</v>
      </c>
      <c r="H800" s="51">
        <v>152474000</v>
      </c>
      <c r="I800" s="51">
        <v>152474000</v>
      </c>
      <c r="J800" s="1" t="s">
        <v>74</v>
      </c>
      <c r="K800" s="1" t="s">
        <v>74</v>
      </c>
      <c r="L800" s="1" t="s">
        <v>2443</v>
      </c>
      <c r="M800" s="1" t="s">
        <v>142</v>
      </c>
      <c r="N800" s="60">
        <v>3839821</v>
      </c>
      <c r="O800" s="88" t="s">
        <v>2444</v>
      </c>
      <c r="P800" s="1" t="s">
        <v>2445</v>
      </c>
      <c r="Q800" s="60" t="s">
        <v>2446</v>
      </c>
      <c r="R800" s="1" t="s">
        <v>2447</v>
      </c>
      <c r="S800" s="66" t="s">
        <v>2448</v>
      </c>
      <c r="T800" s="60" t="s">
        <v>2446</v>
      </c>
      <c r="U800" s="60" t="s">
        <v>2449</v>
      </c>
      <c r="V800" s="33"/>
      <c r="W800" s="33"/>
      <c r="X800" s="33"/>
      <c r="Y800" s="33"/>
      <c r="Z800" s="33"/>
      <c r="AA800" s="43">
        <v>0</v>
      </c>
      <c r="AB800" s="33"/>
      <c r="AC800" s="33"/>
      <c r="AD800" s="33"/>
      <c r="AE800" s="1" t="s">
        <v>2477</v>
      </c>
      <c r="AF800" s="1" t="s">
        <v>2400</v>
      </c>
      <c r="AG800" s="1" t="s">
        <v>2451</v>
      </c>
    </row>
    <row r="801" spans="1:33" ht="63.75" x14ac:dyDescent="0.25">
      <c r="A801" s="5" t="s">
        <v>27</v>
      </c>
      <c r="B801" s="1">
        <v>85101604</v>
      </c>
      <c r="C801" s="4" t="s">
        <v>2489</v>
      </c>
      <c r="D801" s="9" t="s">
        <v>96</v>
      </c>
      <c r="E801" s="1" t="s">
        <v>158</v>
      </c>
      <c r="F801" s="1" t="s">
        <v>2362</v>
      </c>
      <c r="G801" s="1" t="s">
        <v>336</v>
      </c>
      <c r="H801" s="51">
        <v>199227000</v>
      </c>
      <c r="I801" s="51">
        <v>199227000</v>
      </c>
      <c r="J801" s="1" t="s">
        <v>74</v>
      </c>
      <c r="K801" s="1" t="s">
        <v>74</v>
      </c>
      <c r="L801" s="1" t="s">
        <v>2443</v>
      </c>
      <c r="M801" s="1" t="s">
        <v>142</v>
      </c>
      <c r="N801" s="60">
        <v>3839821</v>
      </c>
      <c r="O801" s="88" t="s">
        <v>2444</v>
      </c>
      <c r="P801" s="1" t="s">
        <v>2445</v>
      </c>
      <c r="Q801" s="60" t="s">
        <v>2446</v>
      </c>
      <c r="R801" s="1" t="s">
        <v>2447</v>
      </c>
      <c r="S801" s="66" t="s">
        <v>2448</v>
      </c>
      <c r="T801" s="60" t="s">
        <v>2446</v>
      </c>
      <c r="U801" s="60" t="s">
        <v>2449</v>
      </c>
      <c r="V801" s="33"/>
      <c r="W801" s="33"/>
      <c r="X801" s="33"/>
      <c r="Y801" s="33"/>
      <c r="Z801" s="33"/>
      <c r="AA801" s="43">
        <v>0</v>
      </c>
      <c r="AB801" s="33"/>
      <c r="AC801" s="33"/>
      <c r="AD801" s="33"/>
      <c r="AE801" s="1" t="s">
        <v>2477</v>
      </c>
      <c r="AF801" s="1" t="s">
        <v>2400</v>
      </c>
      <c r="AG801" s="1" t="s">
        <v>2451</v>
      </c>
    </row>
    <row r="802" spans="1:33" ht="63.75" x14ac:dyDescent="0.25">
      <c r="A802" s="5" t="s">
        <v>27</v>
      </c>
      <c r="B802" s="1">
        <v>85101604</v>
      </c>
      <c r="C802" s="4" t="s">
        <v>2490</v>
      </c>
      <c r="D802" s="9" t="s">
        <v>96</v>
      </c>
      <c r="E802" s="1" t="s">
        <v>158</v>
      </c>
      <c r="F802" s="1" t="s">
        <v>2362</v>
      </c>
      <c r="G802" s="1" t="s">
        <v>336</v>
      </c>
      <c r="H802" s="51">
        <v>192267000</v>
      </c>
      <c r="I802" s="51">
        <v>192267000</v>
      </c>
      <c r="J802" s="1" t="s">
        <v>74</v>
      </c>
      <c r="K802" s="1" t="s">
        <v>74</v>
      </c>
      <c r="L802" s="1" t="s">
        <v>2443</v>
      </c>
      <c r="M802" s="1" t="s">
        <v>142</v>
      </c>
      <c r="N802" s="60">
        <v>3839821</v>
      </c>
      <c r="O802" s="88" t="s">
        <v>2444</v>
      </c>
      <c r="P802" s="1" t="s">
        <v>2445</v>
      </c>
      <c r="Q802" s="60" t="s">
        <v>2446</v>
      </c>
      <c r="R802" s="1" t="s">
        <v>2447</v>
      </c>
      <c r="S802" s="66" t="s">
        <v>2448</v>
      </c>
      <c r="T802" s="60" t="s">
        <v>2446</v>
      </c>
      <c r="U802" s="60" t="s">
        <v>2449</v>
      </c>
      <c r="V802" s="33"/>
      <c r="W802" s="33"/>
      <c r="X802" s="33"/>
      <c r="Y802" s="33"/>
      <c r="Z802" s="33"/>
      <c r="AA802" s="43">
        <v>0</v>
      </c>
      <c r="AB802" s="33"/>
      <c r="AC802" s="33"/>
      <c r="AD802" s="33"/>
      <c r="AE802" s="1" t="s">
        <v>2477</v>
      </c>
      <c r="AF802" s="1" t="s">
        <v>2400</v>
      </c>
      <c r="AG802" s="1" t="s">
        <v>2451</v>
      </c>
    </row>
    <row r="803" spans="1:33" ht="63.75" x14ac:dyDescent="0.25">
      <c r="A803" s="5" t="s">
        <v>27</v>
      </c>
      <c r="B803" s="1">
        <v>85100000</v>
      </c>
      <c r="C803" s="4" t="s">
        <v>2491</v>
      </c>
      <c r="D803" s="9" t="s">
        <v>151</v>
      </c>
      <c r="E803" s="1" t="s">
        <v>152</v>
      </c>
      <c r="F803" s="1" t="s">
        <v>2362</v>
      </c>
      <c r="G803" s="1" t="s">
        <v>336</v>
      </c>
      <c r="H803" s="51">
        <v>5000000000</v>
      </c>
      <c r="I803" s="51">
        <v>5000000000</v>
      </c>
      <c r="J803" s="1" t="s">
        <v>74</v>
      </c>
      <c r="K803" s="1" t="s">
        <v>74</v>
      </c>
      <c r="L803" s="1" t="s">
        <v>2443</v>
      </c>
      <c r="M803" s="1" t="s">
        <v>142</v>
      </c>
      <c r="N803" s="60">
        <v>3839821</v>
      </c>
      <c r="O803" s="88" t="s">
        <v>2444</v>
      </c>
      <c r="P803" s="1" t="s">
        <v>2445</v>
      </c>
      <c r="Q803" s="60" t="s">
        <v>2446</v>
      </c>
      <c r="R803" s="1" t="s">
        <v>2447</v>
      </c>
      <c r="S803" s="66" t="s">
        <v>2448</v>
      </c>
      <c r="T803" s="60" t="s">
        <v>2446</v>
      </c>
      <c r="U803" s="60" t="s">
        <v>2449</v>
      </c>
      <c r="V803" s="33"/>
      <c r="W803" s="33"/>
      <c r="X803" s="33"/>
      <c r="Y803" s="33"/>
      <c r="Z803" s="33"/>
      <c r="AA803" s="43">
        <v>0</v>
      </c>
      <c r="AB803" s="33"/>
      <c r="AC803" s="33"/>
      <c r="AD803" s="33"/>
      <c r="AE803" s="1" t="s">
        <v>2492</v>
      </c>
      <c r="AF803" s="1" t="s">
        <v>2400</v>
      </c>
      <c r="AG803" s="1" t="s">
        <v>2451</v>
      </c>
    </row>
    <row r="804" spans="1:33" ht="63.75" x14ac:dyDescent="0.25">
      <c r="A804" s="5" t="s">
        <v>27</v>
      </c>
      <c r="B804" s="1">
        <v>85121900</v>
      </c>
      <c r="C804" s="4" t="s">
        <v>2493</v>
      </c>
      <c r="D804" s="9" t="s">
        <v>122</v>
      </c>
      <c r="E804" s="65" t="s">
        <v>804</v>
      </c>
      <c r="F804" s="1" t="s">
        <v>2362</v>
      </c>
      <c r="G804" s="1" t="s">
        <v>73</v>
      </c>
      <c r="H804" s="51">
        <v>900000000</v>
      </c>
      <c r="I804" s="51">
        <v>900000000</v>
      </c>
      <c r="J804" s="1" t="s">
        <v>74</v>
      </c>
      <c r="K804" s="1" t="s">
        <v>74</v>
      </c>
      <c r="L804" s="1" t="s">
        <v>2443</v>
      </c>
      <c r="M804" s="1" t="s">
        <v>142</v>
      </c>
      <c r="N804" s="60">
        <v>3839821</v>
      </c>
      <c r="O804" s="88" t="s">
        <v>2444</v>
      </c>
      <c r="P804" s="1" t="s">
        <v>2445</v>
      </c>
      <c r="Q804" s="60" t="s">
        <v>2446</v>
      </c>
      <c r="R804" s="1" t="s">
        <v>2447</v>
      </c>
      <c r="S804" s="66" t="s">
        <v>2448</v>
      </c>
      <c r="T804" s="60" t="s">
        <v>2446</v>
      </c>
      <c r="U804" s="60" t="s">
        <v>2449</v>
      </c>
      <c r="V804" s="33"/>
      <c r="W804" s="33"/>
      <c r="X804" s="33"/>
      <c r="Y804" s="33"/>
      <c r="Z804" s="33"/>
      <c r="AA804" s="43">
        <v>0</v>
      </c>
      <c r="AB804" s="33"/>
      <c r="AC804" s="33"/>
      <c r="AD804" s="33"/>
      <c r="AE804" s="1" t="s">
        <v>2494</v>
      </c>
      <c r="AF804" s="1" t="s">
        <v>2400</v>
      </c>
      <c r="AG804" s="1" t="s">
        <v>2451</v>
      </c>
    </row>
    <row r="805" spans="1:33" ht="63.75" x14ac:dyDescent="0.25">
      <c r="A805" s="5" t="s">
        <v>27</v>
      </c>
      <c r="B805" s="1">
        <v>85101604</v>
      </c>
      <c r="C805" s="4" t="s">
        <v>2495</v>
      </c>
      <c r="D805" s="9" t="s">
        <v>96</v>
      </c>
      <c r="E805" s="1" t="s">
        <v>158</v>
      </c>
      <c r="F805" s="1" t="s">
        <v>2362</v>
      </c>
      <c r="G805" s="1" t="s">
        <v>73</v>
      </c>
      <c r="H805" s="51">
        <v>20000000</v>
      </c>
      <c r="I805" s="51">
        <v>20000000</v>
      </c>
      <c r="J805" s="1" t="s">
        <v>74</v>
      </c>
      <c r="K805" s="1" t="s">
        <v>74</v>
      </c>
      <c r="L805" s="1" t="s">
        <v>2443</v>
      </c>
      <c r="M805" s="1" t="s">
        <v>142</v>
      </c>
      <c r="N805" s="60">
        <v>3839821</v>
      </c>
      <c r="O805" s="88" t="s">
        <v>2444</v>
      </c>
      <c r="P805" s="1" t="s">
        <v>2445</v>
      </c>
      <c r="Q805" s="60" t="s">
        <v>2446</v>
      </c>
      <c r="R805" s="1" t="s">
        <v>2447</v>
      </c>
      <c r="S805" s="66" t="s">
        <v>2448</v>
      </c>
      <c r="T805" s="60" t="s">
        <v>2446</v>
      </c>
      <c r="U805" s="60" t="s">
        <v>2449</v>
      </c>
      <c r="V805" s="33"/>
      <c r="W805" s="33"/>
      <c r="X805" s="33"/>
      <c r="Y805" s="33"/>
      <c r="Z805" s="33"/>
      <c r="AA805" s="43">
        <v>0</v>
      </c>
      <c r="AB805" s="33"/>
      <c r="AC805" s="33"/>
      <c r="AD805" s="33"/>
      <c r="AE805" s="1" t="s">
        <v>2477</v>
      </c>
      <c r="AF805" s="1" t="s">
        <v>2400</v>
      </c>
      <c r="AG805" s="1" t="s">
        <v>2451</v>
      </c>
    </row>
    <row r="806" spans="1:33" ht="63.75" x14ac:dyDescent="0.25">
      <c r="A806" s="5" t="s">
        <v>27</v>
      </c>
      <c r="B806" s="1">
        <v>85100000</v>
      </c>
      <c r="C806" s="4" t="s">
        <v>2496</v>
      </c>
      <c r="D806" s="9" t="s">
        <v>96</v>
      </c>
      <c r="E806" s="1" t="s">
        <v>158</v>
      </c>
      <c r="F806" s="1" t="s">
        <v>2362</v>
      </c>
      <c r="G806" s="1" t="s">
        <v>336</v>
      </c>
      <c r="H806" s="51">
        <v>50000000</v>
      </c>
      <c r="I806" s="51">
        <v>50000000</v>
      </c>
      <c r="J806" s="1" t="s">
        <v>74</v>
      </c>
      <c r="K806" s="1" t="s">
        <v>74</v>
      </c>
      <c r="L806" s="1" t="s">
        <v>2443</v>
      </c>
      <c r="M806" s="1" t="s">
        <v>142</v>
      </c>
      <c r="N806" s="67"/>
      <c r="O806" s="88" t="s">
        <v>2444</v>
      </c>
      <c r="P806" s="1" t="s">
        <v>2445</v>
      </c>
      <c r="Q806" s="60" t="s">
        <v>2446</v>
      </c>
      <c r="R806" s="1" t="s">
        <v>2447</v>
      </c>
      <c r="S806" s="66" t="s">
        <v>2448</v>
      </c>
      <c r="T806" s="60" t="s">
        <v>2446</v>
      </c>
      <c r="U806" s="60" t="s">
        <v>2449</v>
      </c>
      <c r="V806" s="33"/>
      <c r="W806" s="33"/>
      <c r="X806" s="33"/>
      <c r="Y806" s="33"/>
      <c r="Z806" s="33"/>
      <c r="AA806" s="43">
        <v>0</v>
      </c>
      <c r="AB806" s="33"/>
      <c r="AC806" s="33"/>
      <c r="AD806" s="33"/>
      <c r="AE806" s="1" t="s">
        <v>2460</v>
      </c>
      <c r="AF806" s="1" t="s">
        <v>2400</v>
      </c>
      <c r="AG806" s="1" t="s">
        <v>2451</v>
      </c>
    </row>
    <row r="807" spans="1:33" ht="63.75" x14ac:dyDescent="0.25">
      <c r="A807" s="5" t="s">
        <v>27</v>
      </c>
      <c r="B807" s="1">
        <v>85101604</v>
      </c>
      <c r="C807" s="4" t="s">
        <v>2497</v>
      </c>
      <c r="D807" s="9" t="s">
        <v>96</v>
      </c>
      <c r="E807" s="1" t="s">
        <v>158</v>
      </c>
      <c r="F807" s="1" t="s">
        <v>2362</v>
      </c>
      <c r="G807" s="1" t="s">
        <v>73</v>
      </c>
      <c r="H807" s="51">
        <v>15000000</v>
      </c>
      <c r="I807" s="51">
        <v>15000000</v>
      </c>
      <c r="J807" s="1" t="s">
        <v>74</v>
      </c>
      <c r="K807" s="1" t="s">
        <v>74</v>
      </c>
      <c r="L807" s="1" t="s">
        <v>2443</v>
      </c>
      <c r="M807" s="1" t="s">
        <v>142</v>
      </c>
      <c r="N807" s="60">
        <v>3839821</v>
      </c>
      <c r="O807" s="88" t="s">
        <v>2444</v>
      </c>
      <c r="P807" s="1" t="s">
        <v>2445</v>
      </c>
      <c r="Q807" s="60" t="s">
        <v>2446</v>
      </c>
      <c r="R807" s="1" t="s">
        <v>2447</v>
      </c>
      <c r="S807" s="66" t="s">
        <v>2448</v>
      </c>
      <c r="T807" s="60" t="s">
        <v>2446</v>
      </c>
      <c r="U807" s="60" t="s">
        <v>2449</v>
      </c>
      <c r="V807" s="33"/>
      <c r="W807" s="33"/>
      <c r="X807" s="33"/>
      <c r="Y807" s="33"/>
      <c r="Z807" s="33"/>
      <c r="AA807" s="43">
        <v>0</v>
      </c>
      <c r="AB807" s="33"/>
      <c r="AC807" s="33"/>
      <c r="AD807" s="33"/>
      <c r="AE807" s="1" t="s">
        <v>2477</v>
      </c>
      <c r="AF807" s="1" t="s">
        <v>2400</v>
      </c>
      <c r="AG807" s="1" t="s">
        <v>2451</v>
      </c>
    </row>
    <row r="808" spans="1:33" ht="63.75" x14ac:dyDescent="0.25">
      <c r="A808" s="5" t="s">
        <v>27</v>
      </c>
      <c r="B808" s="1">
        <v>85101504</v>
      </c>
      <c r="C808" s="4" t="s">
        <v>2498</v>
      </c>
      <c r="D808" s="9" t="s">
        <v>96</v>
      </c>
      <c r="E808" s="1" t="s">
        <v>158</v>
      </c>
      <c r="F808" s="1" t="s">
        <v>2362</v>
      </c>
      <c r="G808" s="1" t="s">
        <v>2499</v>
      </c>
      <c r="H808" s="51">
        <v>1600000000</v>
      </c>
      <c r="I808" s="51">
        <v>1600000000</v>
      </c>
      <c r="J808" s="1" t="s">
        <v>74</v>
      </c>
      <c r="K808" s="1" t="s">
        <v>74</v>
      </c>
      <c r="L808" s="1" t="s">
        <v>2443</v>
      </c>
      <c r="M808" s="1" t="s">
        <v>142</v>
      </c>
      <c r="N808" s="60">
        <v>3839821</v>
      </c>
      <c r="O808" s="88" t="s">
        <v>2444</v>
      </c>
      <c r="P808" s="1" t="s">
        <v>2445</v>
      </c>
      <c r="Q808" s="60" t="s">
        <v>2446</v>
      </c>
      <c r="R808" s="1" t="s">
        <v>2447</v>
      </c>
      <c r="S808" s="66" t="s">
        <v>2448</v>
      </c>
      <c r="T808" s="60" t="s">
        <v>2446</v>
      </c>
      <c r="U808" s="60" t="s">
        <v>2449</v>
      </c>
      <c r="V808" s="33"/>
      <c r="W808" s="33"/>
      <c r="X808" s="33"/>
      <c r="Y808" s="33"/>
      <c r="Z808" s="33"/>
      <c r="AA808" s="43">
        <v>0</v>
      </c>
      <c r="AB808" s="33"/>
      <c r="AC808" s="33"/>
      <c r="AD808" s="33"/>
      <c r="AE808" s="1" t="s">
        <v>2500</v>
      </c>
      <c r="AF808" s="1" t="s">
        <v>2400</v>
      </c>
      <c r="AG808" s="1" t="s">
        <v>2451</v>
      </c>
    </row>
    <row r="809" spans="1:33" ht="89.25" x14ac:dyDescent="0.25">
      <c r="A809" s="5" t="s">
        <v>27</v>
      </c>
      <c r="B809" s="1">
        <v>80101604</v>
      </c>
      <c r="C809" s="4" t="s">
        <v>2501</v>
      </c>
      <c r="D809" s="9" t="s">
        <v>96</v>
      </c>
      <c r="E809" s="1" t="s">
        <v>158</v>
      </c>
      <c r="F809" s="1" t="s">
        <v>161</v>
      </c>
      <c r="G809" s="1" t="s">
        <v>73</v>
      </c>
      <c r="H809" s="51">
        <v>80000000</v>
      </c>
      <c r="I809" s="51">
        <v>80000000</v>
      </c>
      <c r="J809" s="1" t="s">
        <v>74</v>
      </c>
      <c r="K809" s="1" t="s">
        <v>74</v>
      </c>
      <c r="L809" s="1" t="s">
        <v>2443</v>
      </c>
      <c r="M809" s="1" t="s">
        <v>142</v>
      </c>
      <c r="N809" s="60">
        <v>3839821</v>
      </c>
      <c r="O809" s="88" t="s">
        <v>2444</v>
      </c>
      <c r="P809" s="1" t="s">
        <v>2445</v>
      </c>
      <c r="Q809" s="60" t="s">
        <v>2502</v>
      </c>
      <c r="R809" s="1" t="s">
        <v>2503</v>
      </c>
      <c r="S809" s="66" t="s">
        <v>2448</v>
      </c>
      <c r="T809" s="60" t="s">
        <v>2502</v>
      </c>
      <c r="U809" s="60" t="s">
        <v>2449</v>
      </c>
      <c r="V809" s="33"/>
      <c r="W809" s="33"/>
      <c r="X809" s="33"/>
      <c r="Y809" s="33"/>
      <c r="Z809" s="33"/>
      <c r="AA809" s="43">
        <v>0</v>
      </c>
      <c r="AB809" s="33"/>
      <c r="AC809" s="33"/>
      <c r="AD809" s="33"/>
      <c r="AE809" s="1" t="s">
        <v>2504</v>
      </c>
      <c r="AF809" s="1" t="s">
        <v>2400</v>
      </c>
      <c r="AG809" s="1" t="s">
        <v>2451</v>
      </c>
    </row>
    <row r="810" spans="1:33" ht="89.25" x14ac:dyDescent="0.25">
      <c r="A810" s="5" t="s">
        <v>27</v>
      </c>
      <c r="B810" s="1">
        <v>78111502</v>
      </c>
      <c r="C810" s="4" t="s">
        <v>2505</v>
      </c>
      <c r="D810" s="9" t="s">
        <v>96</v>
      </c>
      <c r="E810" s="1" t="s">
        <v>158</v>
      </c>
      <c r="F810" s="1" t="s">
        <v>2057</v>
      </c>
      <c r="G810" s="1" t="s">
        <v>73</v>
      </c>
      <c r="H810" s="51">
        <v>20000000</v>
      </c>
      <c r="I810" s="51">
        <v>20000000</v>
      </c>
      <c r="J810" s="1" t="s">
        <v>74</v>
      </c>
      <c r="K810" s="1" t="s">
        <v>74</v>
      </c>
      <c r="L810" s="1" t="s">
        <v>2443</v>
      </c>
      <c r="M810" s="1" t="s">
        <v>142</v>
      </c>
      <c r="N810" s="60">
        <v>3839821</v>
      </c>
      <c r="O810" s="88" t="s">
        <v>2444</v>
      </c>
      <c r="P810" s="1" t="s">
        <v>2445</v>
      </c>
      <c r="Q810" s="60" t="s">
        <v>2506</v>
      </c>
      <c r="R810" s="1" t="s">
        <v>2503</v>
      </c>
      <c r="S810" s="66" t="s">
        <v>2448</v>
      </c>
      <c r="T810" s="60" t="s">
        <v>2506</v>
      </c>
      <c r="U810" s="60" t="s">
        <v>2449</v>
      </c>
      <c r="V810" s="33"/>
      <c r="W810" s="33"/>
      <c r="X810" s="33"/>
      <c r="Y810" s="33"/>
      <c r="Z810" s="33"/>
      <c r="AA810" s="43">
        <v>0</v>
      </c>
      <c r="AB810" s="33"/>
      <c r="AC810" s="33"/>
      <c r="AD810" s="33"/>
      <c r="AE810" s="1" t="s">
        <v>2507</v>
      </c>
      <c r="AF810" s="1" t="s">
        <v>2400</v>
      </c>
      <c r="AG810" s="1" t="s">
        <v>2451</v>
      </c>
    </row>
    <row r="811" spans="1:33" ht="89.25" x14ac:dyDescent="0.25">
      <c r="A811" s="5" t="s">
        <v>27</v>
      </c>
      <c r="B811" s="1">
        <v>78111502</v>
      </c>
      <c r="C811" s="4" t="s">
        <v>2508</v>
      </c>
      <c r="D811" s="9" t="s">
        <v>96</v>
      </c>
      <c r="E811" s="1" t="s">
        <v>158</v>
      </c>
      <c r="F811" s="1" t="s">
        <v>2057</v>
      </c>
      <c r="G811" s="1" t="s">
        <v>73</v>
      </c>
      <c r="H811" s="51">
        <v>16000000</v>
      </c>
      <c r="I811" s="51">
        <v>16000000</v>
      </c>
      <c r="J811" s="1" t="s">
        <v>74</v>
      </c>
      <c r="K811" s="1" t="s">
        <v>74</v>
      </c>
      <c r="L811" s="1" t="s">
        <v>2443</v>
      </c>
      <c r="M811" s="1" t="s">
        <v>142</v>
      </c>
      <c r="N811" s="60">
        <v>3839821</v>
      </c>
      <c r="O811" s="88" t="s">
        <v>2444</v>
      </c>
      <c r="P811" s="1" t="s">
        <v>2445</v>
      </c>
      <c r="Q811" s="60" t="s">
        <v>2506</v>
      </c>
      <c r="R811" s="1" t="s">
        <v>2503</v>
      </c>
      <c r="S811" s="66" t="s">
        <v>2448</v>
      </c>
      <c r="T811" s="60" t="s">
        <v>2506</v>
      </c>
      <c r="U811" s="60" t="s">
        <v>2449</v>
      </c>
      <c r="V811" s="33"/>
      <c r="W811" s="33"/>
      <c r="X811" s="33"/>
      <c r="Y811" s="33"/>
      <c r="Z811" s="33"/>
      <c r="AA811" s="43">
        <v>0</v>
      </c>
      <c r="AB811" s="33"/>
      <c r="AC811" s="33"/>
      <c r="AD811" s="33"/>
      <c r="AE811" s="1" t="s">
        <v>2509</v>
      </c>
      <c r="AF811" s="1" t="s">
        <v>2400</v>
      </c>
      <c r="AG811" s="1" t="s">
        <v>2451</v>
      </c>
    </row>
    <row r="812" spans="1:33" ht="51" x14ac:dyDescent="0.25">
      <c r="A812" s="5" t="s">
        <v>27</v>
      </c>
      <c r="B812" s="1">
        <v>43211508</v>
      </c>
      <c r="C812" s="1" t="s">
        <v>2510</v>
      </c>
      <c r="D812" s="9" t="s">
        <v>102</v>
      </c>
      <c r="E812" s="1" t="s">
        <v>1914</v>
      </c>
      <c r="F812" s="1" t="s">
        <v>311</v>
      </c>
      <c r="G812" s="1" t="s">
        <v>73</v>
      </c>
      <c r="H812" s="16">
        <v>450000000</v>
      </c>
      <c r="I812" s="16">
        <v>450000000</v>
      </c>
      <c r="J812" s="1" t="s">
        <v>74</v>
      </c>
      <c r="K812" s="1" t="s">
        <v>74</v>
      </c>
      <c r="L812" s="1" t="s">
        <v>2511</v>
      </c>
      <c r="M812" s="5" t="s">
        <v>2512</v>
      </c>
      <c r="N812" s="5" t="s">
        <v>2513</v>
      </c>
      <c r="O812" s="88" t="s">
        <v>2514</v>
      </c>
      <c r="P812" s="1" t="s">
        <v>2445</v>
      </c>
      <c r="Q812" s="1" t="s">
        <v>2515</v>
      </c>
      <c r="R812" s="1" t="s">
        <v>2516</v>
      </c>
      <c r="S812" s="1" t="s">
        <v>2517</v>
      </c>
      <c r="T812" s="60" t="s">
        <v>2518</v>
      </c>
      <c r="U812" s="1" t="s">
        <v>2519</v>
      </c>
      <c r="V812" s="33"/>
      <c r="W812" s="33"/>
      <c r="X812" s="33"/>
      <c r="Y812" s="33"/>
      <c r="Z812" s="33"/>
      <c r="AA812" s="43">
        <v>0</v>
      </c>
      <c r="AB812" s="33"/>
      <c r="AC812" s="33"/>
      <c r="AD812" s="33"/>
      <c r="AE812" s="4" t="s">
        <v>2520</v>
      </c>
      <c r="AF812" s="4" t="s">
        <v>2400</v>
      </c>
      <c r="AG812" s="1" t="s">
        <v>186</v>
      </c>
    </row>
    <row r="813" spans="1:33" ht="51" x14ac:dyDescent="0.25">
      <c r="A813" s="5" t="s">
        <v>27</v>
      </c>
      <c r="B813" s="1">
        <v>78111500</v>
      </c>
      <c r="C813" s="34" t="s">
        <v>2521</v>
      </c>
      <c r="D813" s="9" t="s">
        <v>151</v>
      </c>
      <c r="E813" s="1" t="s">
        <v>1036</v>
      </c>
      <c r="F813" s="1" t="s">
        <v>161</v>
      </c>
      <c r="G813" s="1" t="s">
        <v>73</v>
      </c>
      <c r="H813" s="16">
        <v>3500000</v>
      </c>
      <c r="I813" s="16">
        <v>3500000</v>
      </c>
      <c r="J813" s="1" t="s">
        <v>74</v>
      </c>
      <c r="K813" s="1" t="s">
        <v>74</v>
      </c>
      <c r="L813" s="1" t="s">
        <v>2522</v>
      </c>
      <c r="M813" s="5" t="s">
        <v>2523</v>
      </c>
      <c r="N813" s="5" t="s">
        <v>2524</v>
      </c>
      <c r="O813" s="88" t="s">
        <v>2525</v>
      </c>
      <c r="P813" s="1" t="s">
        <v>2445</v>
      </c>
      <c r="Q813" s="1" t="s">
        <v>2515</v>
      </c>
      <c r="R813" s="1" t="s">
        <v>2516</v>
      </c>
      <c r="S813" s="1" t="s">
        <v>2517</v>
      </c>
      <c r="T813" s="60" t="s">
        <v>2526</v>
      </c>
      <c r="U813" s="1" t="s">
        <v>2527</v>
      </c>
      <c r="V813" s="33"/>
      <c r="W813" s="33"/>
      <c r="X813" s="33"/>
      <c r="Y813" s="33"/>
      <c r="Z813" s="33"/>
      <c r="AA813" s="43">
        <v>0</v>
      </c>
      <c r="AB813" s="33"/>
      <c r="AC813" s="33"/>
      <c r="AD813" s="33"/>
      <c r="AE813" s="47" t="s">
        <v>2395</v>
      </c>
      <c r="AF813" s="1" t="s">
        <v>2400</v>
      </c>
      <c r="AG813" s="1" t="s">
        <v>2528</v>
      </c>
    </row>
    <row r="814" spans="1:33" ht="114.75" x14ac:dyDescent="0.25">
      <c r="A814" s="5" t="s">
        <v>27</v>
      </c>
      <c r="B814" s="1">
        <v>80141902</v>
      </c>
      <c r="C814" s="4" t="s">
        <v>2529</v>
      </c>
      <c r="D814" s="9" t="s">
        <v>151</v>
      </c>
      <c r="E814" s="1" t="s">
        <v>158</v>
      </c>
      <c r="F814" s="1" t="s">
        <v>2388</v>
      </c>
      <c r="G814" s="1" t="s">
        <v>73</v>
      </c>
      <c r="H814" s="16">
        <v>163000000</v>
      </c>
      <c r="I814" s="16">
        <v>40000000</v>
      </c>
      <c r="J814" s="1" t="s">
        <v>74</v>
      </c>
      <c r="K814" s="1" t="s">
        <v>74</v>
      </c>
      <c r="L814" s="1" t="s">
        <v>2530</v>
      </c>
      <c r="M814" s="1" t="s">
        <v>2531</v>
      </c>
      <c r="N814" s="5" t="s">
        <v>2532</v>
      </c>
      <c r="O814" s="76" t="s">
        <v>2533</v>
      </c>
      <c r="P814" s="1" t="s">
        <v>2445</v>
      </c>
      <c r="Q814" s="4" t="s">
        <v>2534</v>
      </c>
      <c r="R814" s="1" t="s">
        <v>2535</v>
      </c>
      <c r="S814" s="1" t="s">
        <v>2536</v>
      </c>
      <c r="T814" s="4" t="s">
        <v>2537</v>
      </c>
      <c r="U814" s="4" t="s">
        <v>2538</v>
      </c>
      <c r="V814" s="77"/>
      <c r="W814" s="77"/>
      <c r="X814" s="77"/>
      <c r="Y814" s="77"/>
      <c r="Z814" s="77"/>
      <c r="AA814" s="43">
        <v>0</v>
      </c>
      <c r="AB814" s="77"/>
      <c r="AC814" s="77"/>
      <c r="AD814" s="77"/>
      <c r="AE814" s="77" t="s">
        <v>2539</v>
      </c>
      <c r="AF814" s="77" t="s">
        <v>2400</v>
      </c>
      <c r="AG814" s="77" t="s">
        <v>2528</v>
      </c>
    </row>
    <row r="815" spans="1:33" ht="38.25" x14ac:dyDescent="0.25">
      <c r="A815" s="5" t="s">
        <v>27</v>
      </c>
      <c r="B815" s="1">
        <v>781118008</v>
      </c>
      <c r="C815" s="4" t="s">
        <v>2540</v>
      </c>
      <c r="D815" s="9" t="s">
        <v>96</v>
      </c>
      <c r="E815" s="1" t="s">
        <v>123</v>
      </c>
      <c r="F815" s="1" t="s">
        <v>311</v>
      </c>
      <c r="G815" s="1" t="s">
        <v>73</v>
      </c>
      <c r="H815" s="16">
        <v>220000000</v>
      </c>
      <c r="I815" s="16">
        <v>220000000</v>
      </c>
      <c r="J815" s="1" t="s">
        <v>74</v>
      </c>
      <c r="K815" s="1" t="s">
        <v>74</v>
      </c>
      <c r="L815" s="5" t="s">
        <v>2509</v>
      </c>
      <c r="M815" s="60" t="s">
        <v>2541</v>
      </c>
      <c r="N815" s="5" t="s">
        <v>2542</v>
      </c>
      <c r="O815" s="88" t="s">
        <v>2543</v>
      </c>
      <c r="P815" s="4" t="s">
        <v>2445</v>
      </c>
      <c r="Q815" s="68" t="s">
        <v>2544</v>
      </c>
      <c r="R815" s="5" t="s">
        <v>2545</v>
      </c>
      <c r="S815" s="4" t="s">
        <v>2546</v>
      </c>
      <c r="T815" s="68" t="s">
        <v>2547</v>
      </c>
      <c r="U815" s="5" t="s">
        <v>2548</v>
      </c>
      <c r="V815" s="77"/>
      <c r="W815" s="77"/>
      <c r="X815" s="77"/>
      <c r="Y815" s="77"/>
      <c r="Z815" s="77"/>
      <c r="AA815" s="43">
        <v>0</v>
      </c>
      <c r="AB815" s="77"/>
      <c r="AC815" s="77"/>
      <c r="AD815" s="77"/>
      <c r="AE815" s="5" t="s">
        <v>2549</v>
      </c>
      <c r="AF815" s="34" t="s">
        <v>2400</v>
      </c>
      <c r="AG815" s="1" t="s">
        <v>2550</v>
      </c>
    </row>
    <row r="816" spans="1:33" ht="38.25" x14ac:dyDescent="0.25">
      <c r="A816" s="78" t="s">
        <v>27</v>
      </c>
      <c r="B816" s="1">
        <v>851017003</v>
      </c>
      <c r="C816" s="11" t="s">
        <v>2551</v>
      </c>
      <c r="D816" s="9" t="s">
        <v>70</v>
      </c>
      <c r="E816" s="1" t="s">
        <v>2552</v>
      </c>
      <c r="F816" s="1" t="s">
        <v>2362</v>
      </c>
      <c r="G816" s="1" t="s">
        <v>73</v>
      </c>
      <c r="H816" s="16">
        <v>62000000</v>
      </c>
      <c r="I816" s="16">
        <v>62000000</v>
      </c>
      <c r="J816" s="68" t="s">
        <v>74</v>
      </c>
      <c r="K816" s="1" t="s">
        <v>74</v>
      </c>
      <c r="L816" s="5" t="s">
        <v>2509</v>
      </c>
      <c r="M816" s="60" t="s">
        <v>2541</v>
      </c>
      <c r="N816" s="5" t="s">
        <v>2542</v>
      </c>
      <c r="O816" s="88" t="s">
        <v>2543</v>
      </c>
      <c r="P816" s="4" t="s">
        <v>2445</v>
      </c>
      <c r="Q816" s="68" t="s">
        <v>2544</v>
      </c>
      <c r="R816" s="5" t="s">
        <v>2545</v>
      </c>
      <c r="S816" s="4" t="s">
        <v>2546</v>
      </c>
      <c r="T816" s="68" t="s">
        <v>2553</v>
      </c>
      <c r="U816" s="5" t="s">
        <v>2554</v>
      </c>
      <c r="V816" s="33"/>
      <c r="W816" s="33"/>
      <c r="X816" s="33"/>
      <c r="Y816" s="33"/>
      <c r="Z816" s="33"/>
      <c r="AA816" s="43">
        <v>0</v>
      </c>
      <c r="AB816" s="33"/>
      <c r="AC816" s="33"/>
      <c r="AD816" s="33"/>
      <c r="AE816" s="1" t="s">
        <v>2549</v>
      </c>
      <c r="AF816" s="34" t="s">
        <v>2400</v>
      </c>
      <c r="AG816" s="1" t="s">
        <v>2550</v>
      </c>
    </row>
    <row r="817" spans="1:33" ht="63.75" x14ac:dyDescent="0.25">
      <c r="A817" s="78" t="s">
        <v>27</v>
      </c>
      <c r="B817" s="1">
        <v>81160000</v>
      </c>
      <c r="C817" s="1" t="s">
        <v>2555</v>
      </c>
      <c r="D817" s="9" t="s">
        <v>70</v>
      </c>
      <c r="E817" s="1" t="s">
        <v>2552</v>
      </c>
      <c r="F817" s="1" t="s">
        <v>2362</v>
      </c>
      <c r="G817" s="1" t="s">
        <v>73</v>
      </c>
      <c r="H817" s="51">
        <v>200000000</v>
      </c>
      <c r="I817" s="51">
        <v>200000000</v>
      </c>
      <c r="J817" s="68" t="s">
        <v>74</v>
      </c>
      <c r="K817" s="1" t="s">
        <v>74</v>
      </c>
      <c r="L817" s="5" t="s">
        <v>2509</v>
      </c>
      <c r="M817" s="60" t="s">
        <v>2541</v>
      </c>
      <c r="N817" s="5" t="s">
        <v>2542</v>
      </c>
      <c r="O817" s="88" t="s">
        <v>2543</v>
      </c>
      <c r="P817" s="4" t="s">
        <v>2445</v>
      </c>
      <c r="Q817" s="68" t="s">
        <v>2544</v>
      </c>
      <c r="R817" s="1" t="s">
        <v>2556</v>
      </c>
      <c r="S817" s="69" t="s">
        <v>2557</v>
      </c>
      <c r="T817" s="68" t="s">
        <v>2558</v>
      </c>
      <c r="U817" s="5" t="s">
        <v>2559</v>
      </c>
      <c r="V817" s="33"/>
      <c r="W817" s="33"/>
      <c r="X817" s="33"/>
      <c r="Y817" s="33"/>
      <c r="Z817" s="33"/>
      <c r="AA817" s="43">
        <v>0</v>
      </c>
      <c r="AB817" s="33"/>
      <c r="AC817" s="33"/>
      <c r="AD817" s="33"/>
      <c r="AE817" s="5" t="s">
        <v>2549</v>
      </c>
      <c r="AF817" s="34" t="s">
        <v>2400</v>
      </c>
      <c r="AG817" s="1" t="s">
        <v>2550</v>
      </c>
    </row>
    <row r="818" spans="1:33" ht="51" x14ac:dyDescent="0.25">
      <c r="A818" s="52" t="s">
        <v>27</v>
      </c>
      <c r="B818" s="1">
        <v>85111614</v>
      </c>
      <c r="C818" s="70" t="s">
        <v>2560</v>
      </c>
      <c r="D818" s="9" t="s">
        <v>102</v>
      </c>
      <c r="E818" s="4" t="s">
        <v>152</v>
      </c>
      <c r="F818" s="4" t="s">
        <v>2362</v>
      </c>
      <c r="G818" s="4" t="s">
        <v>336</v>
      </c>
      <c r="H818" s="54">
        <v>500000000</v>
      </c>
      <c r="I818" s="54">
        <v>500000000</v>
      </c>
      <c r="J818" s="4" t="s">
        <v>74</v>
      </c>
      <c r="K818" s="4" t="s">
        <v>74</v>
      </c>
      <c r="L818" s="4" t="s">
        <v>2561</v>
      </c>
      <c r="M818" s="52" t="s">
        <v>2255</v>
      </c>
      <c r="N818" s="52" t="s">
        <v>2562</v>
      </c>
      <c r="O818" s="88" t="s">
        <v>2563</v>
      </c>
      <c r="P818" s="4" t="s">
        <v>2564</v>
      </c>
      <c r="Q818" s="4" t="s">
        <v>2565</v>
      </c>
      <c r="R818" s="1" t="s">
        <v>2566</v>
      </c>
      <c r="S818" s="4" t="s">
        <v>2567</v>
      </c>
      <c r="T818" s="4" t="s">
        <v>2568</v>
      </c>
      <c r="U818" s="4" t="s">
        <v>2569</v>
      </c>
      <c r="V818" s="4"/>
      <c r="W818" s="4"/>
      <c r="X818" s="4"/>
      <c r="Y818" s="4"/>
      <c r="Z818" s="4"/>
      <c r="AA818" s="43">
        <v>0</v>
      </c>
      <c r="AB818" s="55"/>
      <c r="AC818" s="55"/>
      <c r="AD818" s="55"/>
      <c r="AE818" s="4" t="s">
        <v>2570</v>
      </c>
      <c r="AF818" s="4" t="s">
        <v>2400</v>
      </c>
      <c r="AG818" s="4" t="s">
        <v>2528</v>
      </c>
    </row>
    <row r="819" spans="1:33" ht="114.75" x14ac:dyDescent="0.25">
      <c r="A819" s="52" t="s">
        <v>27</v>
      </c>
      <c r="B819" s="1">
        <v>85111614</v>
      </c>
      <c r="C819" s="70" t="s">
        <v>2571</v>
      </c>
      <c r="D819" s="9" t="s">
        <v>540</v>
      </c>
      <c r="E819" s="4" t="s">
        <v>86</v>
      </c>
      <c r="F819" s="4" t="s">
        <v>2362</v>
      </c>
      <c r="G819" s="4" t="s">
        <v>336</v>
      </c>
      <c r="H819" s="54">
        <v>800000000</v>
      </c>
      <c r="I819" s="54">
        <v>91053850</v>
      </c>
      <c r="J819" s="4" t="s">
        <v>74</v>
      </c>
      <c r="K819" s="4" t="s">
        <v>74</v>
      </c>
      <c r="L819" s="4" t="s">
        <v>2561</v>
      </c>
      <c r="M819" s="52" t="s">
        <v>2255</v>
      </c>
      <c r="N819" s="52" t="s">
        <v>2562</v>
      </c>
      <c r="O819" s="88" t="s">
        <v>2563</v>
      </c>
      <c r="P819" s="4" t="s">
        <v>2564</v>
      </c>
      <c r="Q819" s="4" t="s">
        <v>2572</v>
      </c>
      <c r="R819" s="1" t="s">
        <v>2566</v>
      </c>
      <c r="S819" s="4" t="s">
        <v>2567</v>
      </c>
      <c r="T819" s="4" t="s">
        <v>2573</v>
      </c>
      <c r="U819" s="4" t="s">
        <v>2574</v>
      </c>
      <c r="V819" s="4"/>
      <c r="W819" s="4"/>
      <c r="X819" s="4"/>
      <c r="Y819" s="4"/>
      <c r="Z819" s="4"/>
      <c r="AA819" s="43">
        <v>0</v>
      </c>
      <c r="AB819" s="55"/>
      <c r="AC819" s="55"/>
      <c r="AD819" s="55"/>
      <c r="AE819" s="4" t="s">
        <v>2575</v>
      </c>
      <c r="AF819" s="4" t="s">
        <v>2400</v>
      </c>
      <c r="AG819" s="4" t="s">
        <v>2528</v>
      </c>
    </row>
    <row r="820" spans="1:33" ht="51" x14ac:dyDescent="0.25">
      <c r="A820" s="52" t="s">
        <v>27</v>
      </c>
      <c r="B820" s="1">
        <v>851011705</v>
      </c>
      <c r="C820" s="4" t="s">
        <v>2576</v>
      </c>
      <c r="D820" s="9" t="s">
        <v>102</v>
      </c>
      <c r="E820" s="4" t="s">
        <v>86</v>
      </c>
      <c r="F820" s="4" t="s">
        <v>2362</v>
      </c>
      <c r="G820" s="4" t="s">
        <v>336</v>
      </c>
      <c r="H820" s="54">
        <v>1069526014</v>
      </c>
      <c r="I820" s="54">
        <v>1069526014</v>
      </c>
      <c r="J820" s="4" t="s">
        <v>74</v>
      </c>
      <c r="K820" s="4" t="s">
        <v>74</v>
      </c>
      <c r="L820" s="4" t="s">
        <v>2577</v>
      </c>
      <c r="M820" s="52" t="s">
        <v>2255</v>
      </c>
      <c r="N820" s="52" t="s">
        <v>2578</v>
      </c>
      <c r="O820" s="88" t="s">
        <v>2579</v>
      </c>
      <c r="P820" s="4" t="s">
        <v>2564</v>
      </c>
      <c r="Q820" s="4" t="s">
        <v>2580</v>
      </c>
      <c r="R820" s="1" t="s">
        <v>2581</v>
      </c>
      <c r="S820" s="47" t="s">
        <v>2582</v>
      </c>
      <c r="T820" s="4" t="s">
        <v>2583</v>
      </c>
      <c r="U820" s="4" t="s">
        <v>2584</v>
      </c>
      <c r="V820" s="4"/>
      <c r="W820" s="4"/>
      <c r="X820" s="64"/>
      <c r="Y820" s="4"/>
      <c r="Z820" s="4"/>
      <c r="AA820" s="43">
        <v>0</v>
      </c>
      <c r="AB820" s="55"/>
      <c r="AC820" s="55"/>
      <c r="AD820" s="55"/>
      <c r="AE820" s="4" t="s">
        <v>2585</v>
      </c>
      <c r="AF820" s="4" t="s">
        <v>2586</v>
      </c>
      <c r="AG820" s="4" t="s">
        <v>2587</v>
      </c>
    </row>
    <row r="821" spans="1:33" ht="63.75" x14ac:dyDescent="0.25">
      <c r="A821" s="52" t="s">
        <v>27</v>
      </c>
      <c r="B821" s="1">
        <v>851011705</v>
      </c>
      <c r="C821" s="4" t="s">
        <v>2588</v>
      </c>
      <c r="D821" s="9" t="s">
        <v>102</v>
      </c>
      <c r="E821" s="4" t="s">
        <v>86</v>
      </c>
      <c r="F821" s="4" t="s">
        <v>2362</v>
      </c>
      <c r="G821" s="4" t="s">
        <v>336</v>
      </c>
      <c r="H821" s="54">
        <v>837745057</v>
      </c>
      <c r="I821" s="54">
        <v>337745057</v>
      </c>
      <c r="J821" s="4" t="s">
        <v>74</v>
      </c>
      <c r="K821" s="4" t="s">
        <v>74</v>
      </c>
      <c r="L821" s="4" t="s">
        <v>2589</v>
      </c>
      <c r="M821" s="52" t="s">
        <v>2255</v>
      </c>
      <c r="N821" s="52" t="s">
        <v>2590</v>
      </c>
      <c r="O821" s="88" t="s">
        <v>2591</v>
      </c>
      <c r="P821" s="4" t="s">
        <v>2564</v>
      </c>
      <c r="Q821" s="4" t="s">
        <v>2592</v>
      </c>
      <c r="R821" s="1" t="s">
        <v>2593</v>
      </c>
      <c r="S821" s="47" t="s">
        <v>2582</v>
      </c>
      <c r="T821" s="4" t="s">
        <v>2594</v>
      </c>
      <c r="U821" s="4" t="s">
        <v>2595</v>
      </c>
      <c r="V821" s="4"/>
      <c r="W821" s="4"/>
      <c r="X821" s="64"/>
      <c r="Y821" s="4"/>
      <c r="Z821" s="4"/>
      <c r="AA821" s="43">
        <v>0</v>
      </c>
      <c r="AB821" s="55"/>
      <c r="AC821" s="55"/>
      <c r="AD821" s="55"/>
      <c r="AE821" s="4" t="s">
        <v>2596</v>
      </c>
      <c r="AF821" s="4" t="s">
        <v>2400</v>
      </c>
      <c r="AG821" s="4" t="s">
        <v>2528</v>
      </c>
    </row>
    <row r="822" spans="1:33" ht="63.75" x14ac:dyDescent="0.25">
      <c r="A822" s="52" t="s">
        <v>27</v>
      </c>
      <c r="B822" s="1">
        <v>851011705</v>
      </c>
      <c r="C822" s="4" t="s">
        <v>2597</v>
      </c>
      <c r="D822" s="9" t="s">
        <v>102</v>
      </c>
      <c r="E822" s="4" t="s">
        <v>86</v>
      </c>
      <c r="F822" s="4" t="s">
        <v>2362</v>
      </c>
      <c r="G822" s="4" t="s">
        <v>336</v>
      </c>
      <c r="H822" s="54">
        <v>300000000</v>
      </c>
      <c r="I822" s="54">
        <v>0</v>
      </c>
      <c r="J822" s="4" t="s">
        <v>74</v>
      </c>
      <c r="K822" s="4" t="s">
        <v>74</v>
      </c>
      <c r="L822" s="4" t="s">
        <v>2589</v>
      </c>
      <c r="M822" s="52" t="s">
        <v>2255</v>
      </c>
      <c r="N822" s="52" t="s">
        <v>2590</v>
      </c>
      <c r="O822" s="88" t="s">
        <v>2591</v>
      </c>
      <c r="P822" s="4" t="s">
        <v>2564</v>
      </c>
      <c r="Q822" s="4" t="s">
        <v>2598</v>
      </c>
      <c r="R822" s="1" t="s">
        <v>2593</v>
      </c>
      <c r="S822" s="47" t="s">
        <v>2582</v>
      </c>
      <c r="T822" s="4" t="s">
        <v>2599</v>
      </c>
      <c r="U822" s="4" t="s">
        <v>2595</v>
      </c>
      <c r="V822" s="4"/>
      <c r="W822" s="4"/>
      <c r="X822" s="64"/>
      <c r="Y822" s="4"/>
      <c r="Z822" s="4"/>
      <c r="AA822" s="43">
        <v>0</v>
      </c>
      <c r="AB822" s="55"/>
      <c r="AC822" s="55"/>
      <c r="AD822" s="55"/>
      <c r="AE822" s="4" t="s">
        <v>2596</v>
      </c>
      <c r="AF822" s="4" t="s">
        <v>2400</v>
      </c>
      <c r="AG822" s="4" t="s">
        <v>2528</v>
      </c>
    </row>
    <row r="823" spans="1:33" ht="191.25" x14ac:dyDescent="0.25">
      <c r="A823" s="52" t="s">
        <v>27</v>
      </c>
      <c r="B823" s="1">
        <v>85151600</v>
      </c>
      <c r="C823" s="4" t="s">
        <v>2600</v>
      </c>
      <c r="D823" s="9" t="s">
        <v>102</v>
      </c>
      <c r="E823" s="4" t="s">
        <v>152</v>
      </c>
      <c r="F823" s="4" t="s">
        <v>2362</v>
      </c>
      <c r="G823" s="4" t="s">
        <v>336</v>
      </c>
      <c r="H823" s="54">
        <v>300000000</v>
      </c>
      <c r="I823" s="54">
        <v>64760000</v>
      </c>
      <c r="J823" s="4" t="s">
        <v>74</v>
      </c>
      <c r="K823" s="4" t="s">
        <v>74</v>
      </c>
      <c r="L823" s="4" t="s">
        <v>2601</v>
      </c>
      <c r="M823" s="4" t="s">
        <v>2602</v>
      </c>
      <c r="N823" s="52" t="s">
        <v>2603</v>
      </c>
      <c r="O823" s="88" t="s">
        <v>2604</v>
      </c>
      <c r="P823" s="4" t="s">
        <v>2564</v>
      </c>
      <c r="Q823" s="4" t="s">
        <v>2605</v>
      </c>
      <c r="R823" s="1" t="s">
        <v>2606</v>
      </c>
      <c r="S823" s="4" t="s">
        <v>2607</v>
      </c>
      <c r="T823" s="62" t="s">
        <v>2608</v>
      </c>
      <c r="U823" s="62" t="s">
        <v>2609</v>
      </c>
      <c r="V823" s="4"/>
      <c r="W823" s="4"/>
      <c r="X823" s="64"/>
      <c r="Y823" s="4"/>
      <c r="Z823" s="4"/>
      <c r="AA823" s="43">
        <v>0</v>
      </c>
      <c r="AB823" s="55"/>
      <c r="AC823" s="55"/>
      <c r="AD823" s="55"/>
      <c r="AE823" s="4" t="s">
        <v>2610</v>
      </c>
      <c r="AF823" s="4" t="s">
        <v>2400</v>
      </c>
      <c r="AG823" s="4" t="s">
        <v>2528</v>
      </c>
    </row>
    <row r="824" spans="1:33" ht="38.25" x14ac:dyDescent="0.25">
      <c r="A824" s="52" t="s">
        <v>27</v>
      </c>
      <c r="B824" s="1">
        <v>85101701</v>
      </c>
      <c r="C824" s="4" t="s">
        <v>2611</v>
      </c>
      <c r="D824" s="9" t="s">
        <v>151</v>
      </c>
      <c r="E824" s="4" t="s">
        <v>123</v>
      </c>
      <c r="F824" s="4" t="s">
        <v>2362</v>
      </c>
      <c r="G824" s="4" t="s">
        <v>336</v>
      </c>
      <c r="H824" s="54">
        <v>700000000</v>
      </c>
      <c r="I824" s="54">
        <v>112581686</v>
      </c>
      <c r="J824" s="4" t="s">
        <v>74</v>
      </c>
      <c r="K824" s="4" t="s">
        <v>74</v>
      </c>
      <c r="L824" s="4" t="s">
        <v>2612</v>
      </c>
      <c r="M824" s="52" t="s">
        <v>2255</v>
      </c>
      <c r="N824" s="52" t="s">
        <v>2613</v>
      </c>
      <c r="O824" s="88" t="s">
        <v>2614</v>
      </c>
      <c r="P824" s="4" t="s">
        <v>2445</v>
      </c>
      <c r="Q824" s="4" t="s">
        <v>2615</v>
      </c>
      <c r="R824" s="1" t="s">
        <v>2616</v>
      </c>
      <c r="S824" s="4" t="s">
        <v>2617</v>
      </c>
      <c r="T824" s="4" t="s">
        <v>2618</v>
      </c>
      <c r="U824" s="4" t="s">
        <v>2619</v>
      </c>
      <c r="V824" s="4"/>
      <c r="W824" s="4"/>
      <c r="X824" s="4"/>
      <c r="Y824" s="4"/>
      <c r="Z824" s="4"/>
      <c r="AA824" s="43">
        <v>0</v>
      </c>
      <c r="AB824" s="55"/>
      <c r="AC824" s="55"/>
      <c r="AD824" s="55"/>
      <c r="AE824" s="4" t="s">
        <v>2620</v>
      </c>
      <c r="AF824" s="4" t="s">
        <v>2586</v>
      </c>
      <c r="AG824" s="4" t="s">
        <v>2528</v>
      </c>
    </row>
    <row r="825" spans="1:33" ht="63.75" x14ac:dyDescent="0.25">
      <c r="A825" s="52" t="s">
        <v>27</v>
      </c>
      <c r="B825" s="1">
        <v>851011705</v>
      </c>
      <c r="C825" s="4" t="s">
        <v>2621</v>
      </c>
      <c r="D825" s="9" t="s">
        <v>102</v>
      </c>
      <c r="E825" s="4" t="s">
        <v>86</v>
      </c>
      <c r="F825" s="1" t="s">
        <v>161</v>
      </c>
      <c r="G825" s="4" t="s">
        <v>336</v>
      </c>
      <c r="H825" s="54">
        <v>400000000</v>
      </c>
      <c r="I825" s="54">
        <v>0</v>
      </c>
      <c r="J825" s="4" t="s">
        <v>74</v>
      </c>
      <c r="K825" s="4" t="s">
        <v>74</v>
      </c>
      <c r="L825" s="4" t="s">
        <v>2622</v>
      </c>
      <c r="M825" s="52" t="s">
        <v>2255</v>
      </c>
      <c r="N825" s="52" t="s">
        <v>2623</v>
      </c>
      <c r="O825" s="88" t="s">
        <v>2624</v>
      </c>
      <c r="P825" s="4" t="s">
        <v>2445</v>
      </c>
      <c r="Q825" s="4" t="s">
        <v>2625</v>
      </c>
      <c r="R825" s="1" t="s">
        <v>2626</v>
      </c>
      <c r="S825" s="4" t="s">
        <v>2627</v>
      </c>
      <c r="T825" s="4" t="s">
        <v>2628</v>
      </c>
      <c r="U825" s="4" t="s">
        <v>2629</v>
      </c>
      <c r="V825" s="4"/>
      <c r="W825" s="4"/>
      <c r="X825" s="4"/>
      <c r="Y825" s="4"/>
      <c r="Z825" s="4"/>
      <c r="AA825" s="43">
        <v>0</v>
      </c>
      <c r="AB825" s="55"/>
      <c r="AC825" s="55"/>
      <c r="AD825" s="55"/>
      <c r="AE825" s="4" t="s">
        <v>2630</v>
      </c>
      <c r="AF825" s="4" t="s">
        <v>2400</v>
      </c>
      <c r="AG825" s="4" t="s">
        <v>2528</v>
      </c>
    </row>
    <row r="826" spans="1:33" ht="38.25" x14ac:dyDescent="0.25">
      <c r="A826" s="52" t="s">
        <v>27</v>
      </c>
      <c r="B826" s="5" t="s">
        <v>2631</v>
      </c>
      <c r="C826" s="47" t="s">
        <v>2632</v>
      </c>
      <c r="D826" s="9" t="s">
        <v>102</v>
      </c>
      <c r="E826" s="4" t="s">
        <v>2633</v>
      </c>
      <c r="F826" s="4" t="s">
        <v>2388</v>
      </c>
      <c r="G826" s="4" t="s">
        <v>336</v>
      </c>
      <c r="H826" s="54">
        <v>12581686</v>
      </c>
      <c r="I826" s="54">
        <v>0</v>
      </c>
      <c r="J826" s="4" t="s">
        <v>74</v>
      </c>
      <c r="K826" s="4" t="s">
        <v>74</v>
      </c>
      <c r="L826" s="4" t="s">
        <v>2612</v>
      </c>
      <c r="M826" s="52" t="s">
        <v>2255</v>
      </c>
      <c r="N826" s="52" t="s">
        <v>2613</v>
      </c>
      <c r="O826" s="88" t="s">
        <v>2614</v>
      </c>
      <c r="P826" s="4" t="s">
        <v>2445</v>
      </c>
      <c r="Q826" s="4" t="s">
        <v>2634</v>
      </c>
      <c r="R826" s="1" t="s">
        <v>2616</v>
      </c>
      <c r="S826" s="4" t="s">
        <v>2617</v>
      </c>
      <c r="T826" s="4" t="s">
        <v>2635</v>
      </c>
      <c r="U826" s="4" t="s">
        <v>2636</v>
      </c>
      <c r="V826" s="4"/>
      <c r="W826" s="4"/>
      <c r="X826" s="4"/>
      <c r="Y826" s="4"/>
      <c r="Z826" s="4"/>
      <c r="AA826" s="43">
        <v>0</v>
      </c>
      <c r="AB826" s="55"/>
      <c r="AC826" s="55"/>
      <c r="AD826" s="55"/>
      <c r="AE826" s="4" t="s">
        <v>2620</v>
      </c>
      <c r="AF826" s="4" t="s">
        <v>2586</v>
      </c>
      <c r="AG826" s="4" t="s">
        <v>2528</v>
      </c>
    </row>
    <row r="827" spans="1:33" ht="76.5" x14ac:dyDescent="0.25">
      <c r="A827" s="52" t="s">
        <v>27</v>
      </c>
      <c r="B827" s="1">
        <v>41000000</v>
      </c>
      <c r="C827" s="4" t="s">
        <v>2637</v>
      </c>
      <c r="D827" s="9" t="s">
        <v>151</v>
      </c>
      <c r="E827" s="4" t="s">
        <v>158</v>
      </c>
      <c r="F827" s="4" t="s">
        <v>2057</v>
      </c>
      <c r="G827" s="56" t="s">
        <v>336</v>
      </c>
      <c r="H827" s="54">
        <v>900000000</v>
      </c>
      <c r="I827" s="54">
        <v>900000000</v>
      </c>
      <c r="J827" s="4" t="s">
        <v>74</v>
      </c>
      <c r="K827" s="4" t="s">
        <v>74</v>
      </c>
      <c r="L827" s="4" t="s">
        <v>2638</v>
      </c>
      <c r="M827" s="4" t="s">
        <v>2639</v>
      </c>
      <c r="N827" s="52" t="s">
        <v>2640</v>
      </c>
      <c r="O827" s="88" t="s">
        <v>2641</v>
      </c>
      <c r="P827" s="4" t="s">
        <v>2564</v>
      </c>
      <c r="Q827" s="4" t="s">
        <v>2642</v>
      </c>
      <c r="R827" s="57" t="s">
        <v>2643</v>
      </c>
      <c r="S827" s="58" t="s">
        <v>2644</v>
      </c>
      <c r="T827" s="4" t="s">
        <v>2645</v>
      </c>
      <c r="U827" s="4" t="s">
        <v>2646</v>
      </c>
      <c r="V827" s="4"/>
      <c r="W827" s="4"/>
      <c r="X827" s="64"/>
      <c r="Y827" s="4"/>
      <c r="Z827" s="4"/>
      <c r="AA827" s="43">
        <v>0</v>
      </c>
      <c r="AB827" s="55"/>
      <c r="AC827" s="55"/>
      <c r="AD827" s="55"/>
      <c r="AE827" s="4" t="s">
        <v>2638</v>
      </c>
      <c r="AF827" s="4" t="s">
        <v>2400</v>
      </c>
      <c r="AG827" s="4" t="s">
        <v>2528</v>
      </c>
    </row>
    <row r="828" spans="1:33" ht="76.5" x14ac:dyDescent="0.25">
      <c r="A828" s="52" t="s">
        <v>27</v>
      </c>
      <c r="B828" s="1">
        <v>41000000</v>
      </c>
      <c r="C828" s="4" t="s">
        <v>2637</v>
      </c>
      <c r="D828" s="9" t="s">
        <v>151</v>
      </c>
      <c r="E828" s="4" t="s">
        <v>158</v>
      </c>
      <c r="F828" s="4" t="s">
        <v>2057</v>
      </c>
      <c r="G828" s="56" t="s">
        <v>336</v>
      </c>
      <c r="H828" s="54">
        <v>1300000000</v>
      </c>
      <c r="I828" s="54">
        <v>1300000000</v>
      </c>
      <c r="J828" s="4" t="s">
        <v>74</v>
      </c>
      <c r="K828" s="4" t="s">
        <v>74</v>
      </c>
      <c r="L828" s="4" t="s">
        <v>2638</v>
      </c>
      <c r="M828" s="4" t="s">
        <v>2639</v>
      </c>
      <c r="N828" s="52" t="s">
        <v>2640</v>
      </c>
      <c r="O828" s="88" t="s">
        <v>2641</v>
      </c>
      <c r="P828" s="4" t="s">
        <v>2564</v>
      </c>
      <c r="Q828" s="4" t="s">
        <v>2642</v>
      </c>
      <c r="R828" s="57" t="s">
        <v>2643</v>
      </c>
      <c r="S828" s="58" t="s">
        <v>2644</v>
      </c>
      <c r="T828" s="4" t="s">
        <v>2645</v>
      </c>
      <c r="U828" s="4" t="s">
        <v>2647</v>
      </c>
      <c r="V828" s="4"/>
      <c r="W828" s="4"/>
      <c r="X828" s="4"/>
      <c r="Y828" s="4"/>
      <c r="Z828" s="4"/>
      <c r="AA828" s="43">
        <v>0</v>
      </c>
      <c r="AB828" s="55"/>
      <c r="AC828" s="55"/>
      <c r="AD828" s="55"/>
      <c r="AE828" s="62" t="s">
        <v>2648</v>
      </c>
      <c r="AF828" s="4" t="s">
        <v>2400</v>
      </c>
      <c r="AG828" s="4" t="s">
        <v>2528</v>
      </c>
    </row>
    <row r="829" spans="1:33" ht="76.5" x14ac:dyDescent="0.25">
      <c r="A829" s="52" t="s">
        <v>27</v>
      </c>
      <c r="B829" s="1">
        <v>81000000</v>
      </c>
      <c r="C829" s="4" t="s">
        <v>2649</v>
      </c>
      <c r="D829" s="9" t="s">
        <v>151</v>
      </c>
      <c r="E829" s="4" t="s">
        <v>158</v>
      </c>
      <c r="F829" s="4" t="s">
        <v>2057</v>
      </c>
      <c r="G829" s="56" t="s">
        <v>336</v>
      </c>
      <c r="H829" s="54">
        <v>186209129</v>
      </c>
      <c r="I829" s="54">
        <v>186209129</v>
      </c>
      <c r="J829" s="4" t="s">
        <v>74</v>
      </c>
      <c r="K829" s="4" t="s">
        <v>74</v>
      </c>
      <c r="L829" s="4" t="s">
        <v>2638</v>
      </c>
      <c r="M829" s="4" t="s">
        <v>2639</v>
      </c>
      <c r="N829" s="52" t="s">
        <v>2640</v>
      </c>
      <c r="O829" s="88" t="s">
        <v>2641</v>
      </c>
      <c r="P829" s="4" t="s">
        <v>2564</v>
      </c>
      <c r="Q829" s="4" t="s">
        <v>2642</v>
      </c>
      <c r="R829" s="57" t="s">
        <v>2643</v>
      </c>
      <c r="S829" s="58" t="s">
        <v>2644</v>
      </c>
      <c r="T829" s="4" t="s">
        <v>2645</v>
      </c>
      <c r="U829" s="4" t="s">
        <v>2650</v>
      </c>
      <c r="V829" s="4"/>
      <c r="W829" s="4"/>
      <c r="X829" s="4"/>
      <c r="Y829" s="4"/>
      <c r="Z829" s="4"/>
      <c r="AA829" s="43">
        <v>0</v>
      </c>
      <c r="AB829" s="55"/>
      <c r="AC829" s="55"/>
      <c r="AD829" s="55"/>
      <c r="AE829" s="62" t="s">
        <v>2648</v>
      </c>
      <c r="AF829" s="4" t="s">
        <v>2400</v>
      </c>
      <c r="AG829" s="4" t="s">
        <v>2528</v>
      </c>
    </row>
    <row r="830" spans="1:33" ht="76.5" x14ac:dyDescent="0.25">
      <c r="A830" s="52" t="s">
        <v>27</v>
      </c>
      <c r="B830" s="1">
        <v>71000000</v>
      </c>
      <c r="C830" s="4" t="s">
        <v>2651</v>
      </c>
      <c r="D830" s="9" t="s">
        <v>151</v>
      </c>
      <c r="E830" s="53" t="s">
        <v>97</v>
      </c>
      <c r="F830" s="4" t="s">
        <v>2362</v>
      </c>
      <c r="G830" s="4" t="s">
        <v>73</v>
      </c>
      <c r="H830" s="54">
        <v>941000000</v>
      </c>
      <c r="I830" s="54">
        <v>855000000</v>
      </c>
      <c r="J830" s="4" t="s">
        <v>916</v>
      </c>
      <c r="K830" s="4" t="s">
        <v>916</v>
      </c>
      <c r="L830" s="4" t="s">
        <v>2638</v>
      </c>
      <c r="M830" s="4" t="s">
        <v>2639</v>
      </c>
      <c r="N830" s="52" t="s">
        <v>2640</v>
      </c>
      <c r="O830" s="88" t="s">
        <v>2641</v>
      </c>
      <c r="P830" s="4" t="s">
        <v>2564</v>
      </c>
      <c r="Q830" s="4" t="s">
        <v>2642</v>
      </c>
      <c r="R830" s="57" t="s">
        <v>2643</v>
      </c>
      <c r="S830" s="58" t="s">
        <v>2644</v>
      </c>
      <c r="T830" s="4" t="s">
        <v>2645</v>
      </c>
      <c r="U830" s="4" t="s">
        <v>2652</v>
      </c>
      <c r="V830" s="4">
        <v>6302</v>
      </c>
      <c r="W830" s="4">
        <v>15684</v>
      </c>
      <c r="X830" s="59">
        <v>42755</v>
      </c>
      <c r="Y830" s="4">
        <v>2017060001187</v>
      </c>
      <c r="Z830" s="4">
        <v>460006167</v>
      </c>
      <c r="AA830" s="55">
        <v>1</v>
      </c>
      <c r="AB830" s="55" t="s">
        <v>2653</v>
      </c>
      <c r="AC830" s="55" t="s">
        <v>2378</v>
      </c>
      <c r="AD830" s="55"/>
      <c r="AE830" s="62" t="s">
        <v>2648</v>
      </c>
      <c r="AF830" s="4" t="s">
        <v>2400</v>
      </c>
      <c r="AG830" s="4" t="s">
        <v>2528</v>
      </c>
    </row>
    <row r="831" spans="1:33" ht="76.5" x14ac:dyDescent="0.25">
      <c r="A831" s="52" t="s">
        <v>27</v>
      </c>
      <c r="B831" s="1">
        <v>85000000</v>
      </c>
      <c r="C831" s="4" t="s">
        <v>2654</v>
      </c>
      <c r="D831" s="9" t="s">
        <v>151</v>
      </c>
      <c r="E831" s="4" t="s">
        <v>158</v>
      </c>
      <c r="F831" s="4" t="s">
        <v>2362</v>
      </c>
      <c r="G831" s="4" t="s">
        <v>336</v>
      </c>
      <c r="H831" s="54">
        <v>400000000</v>
      </c>
      <c r="I831" s="54">
        <v>400000000</v>
      </c>
      <c r="J831" s="4" t="s">
        <v>74</v>
      </c>
      <c r="K831" s="4" t="s">
        <v>74</v>
      </c>
      <c r="L831" s="4" t="s">
        <v>2638</v>
      </c>
      <c r="M831" s="4" t="s">
        <v>2639</v>
      </c>
      <c r="N831" s="52" t="s">
        <v>2640</v>
      </c>
      <c r="O831" s="88" t="s">
        <v>2641</v>
      </c>
      <c r="P831" s="4" t="s">
        <v>2564</v>
      </c>
      <c r="Q831" s="4" t="s">
        <v>2642</v>
      </c>
      <c r="R831" s="57" t="s">
        <v>2643</v>
      </c>
      <c r="S831" s="58" t="s">
        <v>2644</v>
      </c>
      <c r="T831" s="4" t="s">
        <v>2645</v>
      </c>
      <c r="U831" s="4" t="s">
        <v>2655</v>
      </c>
      <c r="V831" s="4"/>
      <c r="W831" s="4"/>
      <c r="X831" s="4"/>
      <c r="Y831" s="4"/>
      <c r="Z831" s="4"/>
      <c r="AA831" s="43">
        <v>0</v>
      </c>
      <c r="AB831" s="55"/>
      <c r="AC831" s="55"/>
      <c r="AD831" s="55"/>
      <c r="AE831" s="62" t="s">
        <v>2656</v>
      </c>
      <c r="AF831" s="4" t="s">
        <v>2400</v>
      </c>
      <c r="AG831" s="4" t="s">
        <v>2528</v>
      </c>
    </row>
    <row r="832" spans="1:33" ht="76.5" x14ac:dyDescent="0.25">
      <c r="A832" s="52" t="s">
        <v>27</v>
      </c>
      <c r="B832" s="1">
        <v>85000000</v>
      </c>
      <c r="C832" s="4" t="s">
        <v>2657</v>
      </c>
      <c r="D832" s="9" t="s">
        <v>151</v>
      </c>
      <c r="E832" s="4" t="s">
        <v>158</v>
      </c>
      <c r="F832" s="4" t="s">
        <v>2057</v>
      </c>
      <c r="G832" s="4" t="s">
        <v>336</v>
      </c>
      <c r="H832" s="54">
        <v>300000000</v>
      </c>
      <c r="I832" s="54">
        <v>300000000</v>
      </c>
      <c r="J832" s="4" t="s">
        <v>74</v>
      </c>
      <c r="K832" s="4" t="s">
        <v>74</v>
      </c>
      <c r="L832" s="4" t="s">
        <v>2638</v>
      </c>
      <c r="M832" s="4" t="s">
        <v>2639</v>
      </c>
      <c r="N832" s="52" t="s">
        <v>2640</v>
      </c>
      <c r="O832" s="88" t="s">
        <v>2641</v>
      </c>
      <c r="P832" s="4" t="s">
        <v>2564</v>
      </c>
      <c r="Q832" s="4" t="s">
        <v>2642</v>
      </c>
      <c r="R832" s="57" t="s">
        <v>2643</v>
      </c>
      <c r="S832" s="58" t="s">
        <v>2644</v>
      </c>
      <c r="T832" s="4" t="s">
        <v>2645</v>
      </c>
      <c r="U832" s="4" t="s">
        <v>2658</v>
      </c>
      <c r="V832" s="4"/>
      <c r="W832" s="4"/>
      <c r="X832" s="4"/>
      <c r="Y832" s="4"/>
      <c r="Z832" s="4"/>
      <c r="AA832" s="43">
        <v>0</v>
      </c>
      <c r="AB832" s="55"/>
      <c r="AC832" s="55"/>
      <c r="AD832" s="55"/>
      <c r="AE832" s="62" t="s">
        <v>2659</v>
      </c>
      <c r="AF832" s="4" t="s">
        <v>2400</v>
      </c>
      <c r="AG832" s="4" t="s">
        <v>2528</v>
      </c>
    </row>
    <row r="833" spans="1:33" ht="76.5" x14ac:dyDescent="0.25">
      <c r="A833" s="52" t="s">
        <v>27</v>
      </c>
      <c r="B833" s="1">
        <v>85000000</v>
      </c>
      <c r="C833" s="4" t="s">
        <v>2660</v>
      </c>
      <c r="D833" s="9" t="s">
        <v>151</v>
      </c>
      <c r="E833" s="4" t="s">
        <v>158</v>
      </c>
      <c r="F833" s="4" t="s">
        <v>2362</v>
      </c>
      <c r="G833" s="4" t="s">
        <v>336</v>
      </c>
      <c r="H833" s="54">
        <v>12000000</v>
      </c>
      <c r="I833" s="54">
        <v>12000000</v>
      </c>
      <c r="J833" s="4" t="s">
        <v>74</v>
      </c>
      <c r="K833" s="4" t="s">
        <v>74</v>
      </c>
      <c r="L833" s="4" t="s">
        <v>2638</v>
      </c>
      <c r="M833" s="4" t="s">
        <v>2639</v>
      </c>
      <c r="N833" s="52" t="s">
        <v>2640</v>
      </c>
      <c r="O833" s="88" t="s">
        <v>2641</v>
      </c>
      <c r="P833" s="4" t="s">
        <v>2564</v>
      </c>
      <c r="Q833" s="4" t="s">
        <v>2642</v>
      </c>
      <c r="R833" s="57" t="s">
        <v>2643</v>
      </c>
      <c r="S833" s="58" t="s">
        <v>2644</v>
      </c>
      <c r="T833" s="4" t="s">
        <v>2645</v>
      </c>
      <c r="U833" s="4" t="s">
        <v>2661</v>
      </c>
      <c r="V833" s="4"/>
      <c r="W833" s="4"/>
      <c r="X833" s="4"/>
      <c r="Y833" s="4"/>
      <c r="Z833" s="4"/>
      <c r="AA833" s="43">
        <v>0</v>
      </c>
      <c r="AB833" s="4"/>
      <c r="AC833" s="4"/>
      <c r="AD833" s="4"/>
      <c r="AE833" s="62" t="s">
        <v>2656</v>
      </c>
      <c r="AF833" s="4" t="s">
        <v>2400</v>
      </c>
      <c r="AG833" s="4" t="s">
        <v>2528</v>
      </c>
    </row>
    <row r="834" spans="1:33" ht="127.5" x14ac:dyDescent="0.25">
      <c r="A834" s="52" t="s">
        <v>27</v>
      </c>
      <c r="B834" s="1">
        <v>85101701</v>
      </c>
      <c r="C834" s="52" t="s">
        <v>2662</v>
      </c>
      <c r="D834" s="9" t="s">
        <v>151</v>
      </c>
      <c r="E834" s="4" t="s">
        <v>152</v>
      </c>
      <c r="F834" s="4" t="s">
        <v>2362</v>
      </c>
      <c r="G834" s="4" t="s">
        <v>336</v>
      </c>
      <c r="H834" s="54">
        <v>487908429</v>
      </c>
      <c r="I834" s="54">
        <v>487908429</v>
      </c>
      <c r="J834" s="4" t="s">
        <v>916</v>
      </c>
      <c r="K834" s="4" t="s">
        <v>74</v>
      </c>
      <c r="L834" s="4" t="s">
        <v>2663</v>
      </c>
      <c r="M834" s="4" t="s">
        <v>2664</v>
      </c>
      <c r="N834" s="52" t="s">
        <v>2665</v>
      </c>
      <c r="O834" s="88" t="s">
        <v>2666</v>
      </c>
      <c r="P834" s="4" t="s">
        <v>2564</v>
      </c>
      <c r="Q834" s="4" t="s">
        <v>2667</v>
      </c>
      <c r="R834" s="1" t="s">
        <v>2668</v>
      </c>
      <c r="S834" s="4" t="s">
        <v>2669</v>
      </c>
      <c r="T834" s="4" t="s">
        <v>2667</v>
      </c>
      <c r="U834" s="4" t="s">
        <v>2670</v>
      </c>
      <c r="V834" s="4"/>
      <c r="W834" s="4"/>
      <c r="X834" s="64"/>
      <c r="Y834" s="4"/>
      <c r="Z834" s="4"/>
      <c r="AA834" s="43">
        <v>0</v>
      </c>
      <c r="AB834" s="55"/>
      <c r="AC834" s="55"/>
      <c r="AD834" s="55"/>
      <c r="AE834" s="4" t="s">
        <v>2671</v>
      </c>
      <c r="AF834" s="4" t="s">
        <v>2400</v>
      </c>
      <c r="AG834" s="4" t="s">
        <v>2528</v>
      </c>
    </row>
    <row r="835" spans="1:33" ht="127.5" x14ac:dyDescent="0.25">
      <c r="A835" s="52" t="s">
        <v>27</v>
      </c>
      <c r="B835" s="1">
        <v>93131608</v>
      </c>
      <c r="C835" s="52" t="s">
        <v>2672</v>
      </c>
      <c r="D835" s="9" t="s">
        <v>151</v>
      </c>
      <c r="E835" s="4" t="s">
        <v>86</v>
      </c>
      <c r="F835" s="4" t="s">
        <v>2362</v>
      </c>
      <c r="G835" s="4" t="s">
        <v>336</v>
      </c>
      <c r="H835" s="54">
        <v>250000000</v>
      </c>
      <c r="I835" s="54">
        <v>50000000</v>
      </c>
      <c r="J835" s="4" t="s">
        <v>74</v>
      </c>
      <c r="K835" s="4" t="s">
        <v>74</v>
      </c>
      <c r="L835" s="4" t="s">
        <v>2663</v>
      </c>
      <c r="M835" s="4" t="s">
        <v>2664</v>
      </c>
      <c r="N835" s="52" t="s">
        <v>2665</v>
      </c>
      <c r="O835" s="88" t="s">
        <v>2666</v>
      </c>
      <c r="P835" s="4" t="s">
        <v>2564</v>
      </c>
      <c r="Q835" s="4" t="s">
        <v>2667</v>
      </c>
      <c r="R835" s="1" t="s">
        <v>2668</v>
      </c>
      <c r="S835" s="4" t="s">
        <v>2669</v>
      </c>
      <c r="T835" s="4" t="s">
        <v>2667</v>
      </c>
      <c r="U835" s="4" t="s">
        <v>2673</v>
      </c>
      <c r="V835" s="4"/>
      <c r="W835" s="4"/>
      <c r="X835" s="64"/>
      <c r="Y835" s="4"/>
      <c r="Z835" s="4"/>
      <c r="AA835" s="43">
        <v>0</v>
      </c>
      <c r="AB835" s="55"/>
      <c r="AC835" s="55"/>
      <c r="AD835" s="55"/>
      <c r="AE835" s="4" t="s">
        <v>2671</v>
      </c>
      <c r="AF835" s="4" t="s">
        <v>2400</v>
      </c>
      <c r="AG835" s="4" t="s">
        <v>2528</v>
      </c>
    </row>
    <row r="836" spans="1:33" ht="127.5" x14ac:dyDescent="0.25">
      <c r="A836" s="52" t="s">
        <v>27</v>
      </c>
      <c r="B836" s="1">
        <v>85111507</v>
      </c>
      <c r="C836" s="4" t="s">
        <v>2674</v>
      </c>
      <c r="D836" s="9" t="s">
        <v>151</v>
      </c>
      <c r="E836" s="4" t="s">
        <v>2675</v>
      </c>
      <c r="F836" s="1" t="s">
        <v>311</v>
      </c>
      <c r="G836" s="4" t="s">
        <v>336</v>
      </c>
      <c r="H836" s="54">
        <v>100000000</v>
      </c>
      <c r="I836" s="54">
        <v>0</v>
      </c>
      <c r="J836" s="4" t="s">
        <v>74</v>
      </c>
      <c r="K836" s="4" t="s">
        <v>74</v>
      </c>
      <c r="L836" s="4" t="s">
        <v>2663</v>
      </c>
      <c r="M836" s="4" t="s">
        <v>2664</v>
      </c>
      <c r="N836" s="52" t="s">
        <v>2665</v>
      </c>
      <c r="O836" s="4" t="s">
        <v>2666</v>
      </c>
      <c r="P836" s="4" t="s">
        <v>2564</v>
      </c>
      <c r="Q836" s="4" t="s">
        <v>2667</v>
      </c>
      <c r="R836" s="1" t="s">
        <v>2668</v>
      </c>
      <c r="S836" s="4" t="s">
        <v>2669</v>
      </c>
      <c r="T836" s="4" t="s">
        <v>2667</v>
      </c>
      <c r="U836" s="4" t="s">
        <v>2676</v>
      </c>
      <c r="V836" s="4"/>
      <c r="W836" s="4"/>
      <c r="X836" s="4"/>
      <c r="Y836" s="4"/>
      <c r="Z836" s="4"/>
      <c r="AA836" s="43">
        <v>0</v>
      </c>
      <c r="AB836" s="55"/>
      <c r="AC836" s="55"/>
      <c r="AD836" s="55"/>
      <c r="AE836" s="4" t="s">
        <v>2671</v>
      </c>
      <c r="AF836" s="4" t="s">
        <v>2400</v>
      </c>
      <c r="AG836" s="4" t="s">
        <v>2528</v>
      </c>
    </row>
    <row r="837" spans="1:33" ht="114.75" x14ac:dyDescent="0.25">
      <c r="A837" s="52" t="s">
        <v>27</v>
      </c>
      <c r="B837" s="1">
        <v>461116011</v>
      </c>
      <c r="C837" s="4" t="s">
        <v>2677</v>
      </c>
      <c r="D837" s="9" t="s">
        <v>151</v>
      </c>
      <c r="E837" s="4" t="s">
        <v>2675</v>
      </c>
      <c r="F837" s="4" t="s">
        <v>2388</v>
      </c>
      <c r="G837" s="4" t="s">
        <v>336</v>
      </c>
      <c r="H837" s="54">
        <v>15000000</v>
      </c>
      <c r="I837" s="54">
        <v>15000000</v>
      </c>
      <c r="J837" s="4" t="s">
        <v>74</v>
      </c>
      <c r="K837" s="4" t="s">
        <v>74</v>
      </c>
      <c r="L837" s="4" t="s">
        <v>2663</v>
      </c>
      <c r="M837" s="4" t="s">
        <v>2664</v>
      </c>
      <c r="N837" s="52" t="s">
        <v>2665</v>
      </c>
      <c r="O837" s="4" t="s">
        <v>2666</v>
      </c>
      <c r="P837" s="4" t="s">
        <v>2564</v>
      </c>
      <c r="Q837" s="4" t="s">
        <v>2678</v>
      </c>
      <c r="R837" s="1" t="s">
        <v>2668</v>
      </c>
      <c r="S837" s="4" t="s">
        <v>2669</v>
      </c>
      <c r="T837" s="4" t="s">
        <v>2667</v>
      </c>
      <c r="U837" s="4" t="s">
        <v>2676</v>
      </c>
      <c r="V837" s="4"/>
      <c r="W837" s="4"/>
      <c r="X837" s="4"/>
      <c r="Y837" s="4"/>
      <c r="Z837" s="4"/>
      <c r="AA837" s="43">
        <v>0</v>
      </c>
      <c r="AB837" s="55"/>
      <c r="AC837" s="55"/>
      <c r="AD837" s="55"/>
      <c r="AE837" s="4" t="s">
        <v>2671</v>
      </c>
      <c r="AF837" s="4" t="s">
        <v>2400</v>
      </c>
      <c r="AG837" s="4" t="s">
        <v>2528</v>
      </c>
    </row>
    <row r="838" spans="1:33" ht="38.25" x14ac:dyDescent="0.25">
      <c r="A838" s="52" t="s">
        <v>27</v>
      </c>
      <c r="B838" s="1">
        <v>85111608</v>
      </c>
      <c r="C838" s="4" t="s">
        <v>2679</v>
      </c>
      <c r="D838" s="9" t="s">
        <v>151</v>
      </c>
      <c r="E838" s="4" t="s">
        <v>2675</v>
      </c>
      <c r="F838" s="4" t="s">
        <v>2388</v>
      </c>
      <c r="G838" s="4" t="s">
        <v>336</v>
      </c>
      <c r="H838" s="54">
        <v>10000000</v>
      </c>
      <c r="I838" s="54">
        <v>10000000</v>
      </c>
      <c r="J838" s="4" t="s">
        <v>74</v>
      </c>
      <c r="K838" s="4" t="s">
        <v>74</v>
      </c>
      <c r="L838" s="4" t="s">
        <v>2663</v>
      </c>
      <c r="M838" s="4" t="s">
        <v>2664</v>
      </c>
      <c r="N838" s="52" t="s">
        <v>2665</v>
      </c>
      <c r="O838" s="4" t="s">
        <v>2666</v>
      </c>
      <c r="P838" s="4" t="s">
        <v>2564</v>
      </c>
      <c r="Q838" s="4" t="s">
        <v>2680</v>
      </c>
      <c r="R838" s="1" t="s">
        <v>2668</v>
      </c>
      <c r="S838" s="4" t="s">
        <v>2669</v>
      </c>
      <c r="T838" s="4" t="s">
        <v>2681</v>
      </c>
      <c r="U838" s="4" t="s">
        <v>2682</v>
      </c>
      <c r="V838" s="4"/>
      <c r="W838" s="4"/>
      <c r="X838" s="4"/>
      <c r="Y838" s="4"/>
      <c r="Z838" s="4"/>
      <c r="AA838" s="43">
        <v>0</v>
      </c>
      <c r="AB838" s="55"/>
      <c r="AC838" s="55"/>
      <c r="AD838" s="55"/>
      <c r="AE838" s="4" t="s">
        <v>2671</v>
      </c>
      <c r="AF838" s="4" t="s">
        <v>2400</v>
      </c>
      <c r="AG838" s="4" t="s">
        <v>2528</v>
      </c>
    </row>
    <row r="839" spans="1:33" ht="51" x14ac:dyDescent="0.25">
      <c r="A839" s="52" t="s">
        <v>27</v>
      </c>
      <c r="B839" s="1">
        <v>85111614</v>
      </c>
      <c r="C839" s="52" t="s">
        <v>2662</v>
      </c>
      <c r="D839" s="9" t="s">
        <v>151</v>
      </c>
      <c r="E839" s="4" t="s">
        <v>123</v>
      </c>
      <c r="F839" s="4" t="s">
        <v>2683</v>
      </c>
      <c r="G839" s="4" t="s">
        <v>336</v>
      </c>
      <c r="H839" s="54">
        <v>412091571</v>
      </c>
      <c r="I839" s="54">
        <v>337745057</v>
      </c>
      <c r="J839" s="4" t="s">
        <v>916</v>
      </c>
      <c r="K839" s="4" t="s">
        <v>74</v>
      </c>
      <c r="L839" s="4" t="s">
        <v>2684</v>
      </c>
      <c r="M839" s="4" t="s">
        <v>2255</v>
      </c>
      <c r="N839" s="4">
        <v>3839907</v>
      </c>
      <c r="O839" s="88" t="s">
        <v>2685</v>
      </c>
      <c r="P839" s="4" t="s">
        <v>2564</v>
      </c>
      <c r="Q839" s="4" t="s">
        <v>2686</v>
      </c>
      <c r="R839" s="1" t="s">
        <v>2687</v>
      </c>
      <c r="S839" s="47" t="s">
        <v>2688</v>
      </c>
      <c r="T839" s="4" t="s">
        <v>2689</v>
      </c>
      <c r="U839" s="4" t="s">
        <v>2690</v>
      </c>
      <c r="V839" s="4"/>
      <c r="W839" s="4"/>
      <c r="X839" s="4"/>
      <c r="Y839" s="4"/>
      <c r="Z839" s="4"/>
      <c r="AA839" s="43">
        <v>0</v>
      </c>
      <c r="AB839" s="4"/>
      <c r="AC839" s="4"/>
      <c r="AD839" s="4"/>
      <c r="AE839" s="4" t="s">
        <v>2684</v>
      </c>
      <c r="AF839" s="4" t="s">
        <v>2400</v>
      </c>
      <c r="AG839" s="4" t="s">
        <v>2691</v>
      </c>
    </row>
    <row r="840" spans="1:33" ht="51" x14ac:dyDescent="0.25">
      <c r="A840" s="52" t="s">
        <v>27</v>
      </c>
      <c r="B840" s="1"/>
      <c r="C840" s="52" t="s">
        <v>2692</v>
      </c>
      <c r="D840" s="9" t="s">
        <v>102</v>
      </c>
      <c r="E840" s="4" t="s">
        <v>86</v>
      </c>
      <c r="F840" s="4" t="s">
        <v>2683</v>
      </c>
      <c r="G840" s="4" t="s">
        <v>336</v>
      </c>
      <c r="H840" s="54">
        <v>175653486</v>
      </c>
      <c r="I840" s="54">
        <v>0</v>
      </c>
      <c r="J840" s="4" t="s">
        <v>74</v>
      </c>
      <c r="K840" s="4" t="s">
        <v>74</v>
      </c>
      <c r="L840" s="4" t="s">
        <v>2684</v>
      </c>
      <c r="M840" s="52" t="s">
        <v>2255</v>
      </c>
      <c r="N840" s="4">
        <v>3839907</v>
      </c>
      <c r="O840" s="88" t="s">
        <v>2685</v>
      </c>
      <c r="P840" s="4" t="s">
        <v>2564</v>
      </c>
      <c r="Q840" s="4" t="s">
        <v>2693</v>
      </c>
      <c r="R840" s="1" t="s">
        <v>2694</v>
      </c>
      <c r="S840" s="47" t="s">
        <v>2695</v>
      </c>
      <c r="T840" s="4" t="s">
        <v>2689</v>
      </c>
      <c r="U840" s="4" t="s">
        <v>2690</v>
      </c>
      <c r="V840" s="4"/>
      <c r="W840" s="4"/>
      <c r="X840" s="4"/>
      <c r="Y840" s="4"/>
      <c r="Z840" s="4"/>
      <c r="AA840" s="43">
        <v>0</v>
      </c>
      <c r="AB840" s="4"/>
      <c r="AC840" s="4"/>
      <c r="AD840" s="4"/>
      <c r="AE840" s="4" t="s">
        <v>2684</v>
      </c>
      <c r="AF840" s="4" t="s">
        <v>2400</v>
      </c>
      <c r="AG840" s="4" t="s">
        <v>2691</v>
      </c>
    </row>
    <row r="841" spans="1:33" ht="76.5" x14ac:dyDescent="0.25">
      <c r="A841" s="52" t="s">
        <v>27</v>
      </c>
      <c r="B841" s="1">
        <v>85101701</v>
      </c>
      <c r="C841" s="4" t="s">
        <v>2696</v>
      </c>
      <c r="D841" s="9" t="s">
        <v>70</v>
      </c>
      <c r="E841" s="4" t="s">
        <v>86</v>
      </c>
      <c r="F841" s="4" t="s">
        <v>2683</v>
      </c>
      <c r="G841" s="4" t="s">
        <v>336</v>
      </c>
      <c r="H841" s="54">
        <v>207744526</v>
      </c>
      <c r="I841" s="54">
        <v>207744526</v>
      </c>
      <c r="J841" s="4" t="s">
        <v>74</v>
      </c>
      <c r="K841" s="4" t="s">
        <v>74</v>
      </c>
      <c r="L841" s="4" t="s">
        <v>2697</v>
      </c>
      <c r="M841" s="4" t="s">
        <v>2698</v>
      </c>
      <c r="N841" s="52" t="s">
        <v>2699</v>
      </c>
      <c r="O841" s="88" t="s">
        <v>2700</v>
      </c>
      <c r="P841" s="4" t="s">
        <v>2701</v>
      </c>
      <c r="Q841" s="4" t="s">
        <v>2702</v>
      </c>
      <c r="R841" s="1" t="s">
        <v>2701</v>
      </c>
      <c r="S841" s="4" t="s">
        <v>2703</v>
      </c>
      <c r="T841" s="4" t="s">
        <v>2704</v>
      </c>
      <c r="U841" s="4" t="s">
        <v>2705</v>
      </c>
      <c r="V841" s="4"/>
      <c r="W841" s="4"/>
      <c r="X841" s="64"/>
      <c r="Y841" s="4"/>
      <c r="Z841" s="4"/>
      <c r="AA841" s="43">
        <v>0</v>
      </c>
      <c r="AB841" s="55"/>
      <c r="AC841" s="55"/>
      <c r="AD841" s="55"/>
      <c r="AE841" s="60" t="s">
        <v>2697</v>
      </c>
      <c r="AF841" s="62" t="s">
        <v>2400</v>
      </c>
      <c r="AG841" s="60" t="s">
        <v>2691</v>
      </c>
    </row>
    <row r="842" spans="1:33" ht="38.25" x14ac:dyDescent="0.25">
      <c r="A842" s="52" t="s">
        <v>27</v>
      </c>
      <c r="B842" s="1">
        <v>85101701</v>
      </c>
      <c r="C842" s="4" t="s">
        <v>2706</v>
      </c>
      <c r="D842" s="9" t="s">
        <v>102</v>
      </c>
      <c r="E842" s="4" t="s">
        <v>86</v>
      </c>
      <c r="F842" s="1" t="s">
        <v>161</v>
      </c>
      <c r="G842" s="4" t="s">
        <v>336</v>
      </c>
      <c r="H842" s="54">
        <v>312581686</v>
      </c>
      <c r="I842" s="54">
        <v>112581686</v>
      </c>
      <c r="J842" s="4" t="s">
        <v>916</v>
      </c>
      <c r="K842" s="4" t="s">
        <v>74</v>
      </c>
      <c r="L842" s="4" t="s">
        <v>2697</v>
      </c>
      <c r="M842" s="4" t="s">
        <v>2698</v>
      </c>
      <c r="N842" s="52" t="s">
        <v>2707</v>
      </c>
      <c r="O842" s="88" t="s">
        <v>2700</v>
      </c>
      <c r="P842" s="4" t="s">
        <v>2701</v>
      </c>
      <c r="Q842" s="4" t="s">
        <v>2702</v>
      </c>
      <c r="R842" s="1" t="s">
        <v>2701</v>
      </c>
      <c r="S842" s="4" t="s">
        <v>2708</v>
      </c>
      <c r="T842" s="4" t="s">
        <v>2709</v>
      </c>
      <c r="U842" s="4" t="s">
        <v>2710</v>
      </c>
      <c r="V842" s="47"/>
      <c r="W842" s="47"/>
      <c r="X842" s="47"/>
      <c r="Y842" s="47"/>
      <c r="Z842" s="47"/>
      <c r="AA842" s="43">
        <v>0</v>
      </c>
      <c r="AB842" s="55"/>
      <c r="AC842" s="55"/>
      <c r="AD842" s="55"/>
      <c r="AE842" s="60" t="s">
        <v>2697</v>
      </c>
      <c r="AF842" s="62" t="s">
        <v>2400</v>
      </c>
      <c r="AG842" s="60" t="s">
        <v>2691</v>
      </c>
    </row>
    <row r="843" spans="1:33" ht="114.75" x14ac:dyDescent="0.25">
      <c r="A843" s="52" t="s">
        <v>27</v>
      </c>
      <c r="B843" s="1">
        <v>85101705</v>
      </c>
      <c r="C843" s="4" t="s">
        <v>2711</v>
      </c>
      <c r="D843" s="9" t="s">
        <v>151</v>
      </c>
      <c r="E843" s="4" t="s">
        <v>272</v>
      </c>
      <c r="F843" s="4" t="s">
        <v>2362</v>
      </c>
      <c r="G843" s="4" t="s">
        <v>336</v>
      </c>
      <c r="H843" s="54">
        <v>1300000000</v>
      </c>
      <c r="I843" s="54">
        <v>0</v>
      </c>
      <c r="J843" s="4" t="s">
        <v>916</v>
      </c>
      <c r="K843" s="4" t="s">
        <v>2712</v>
      </c>
      <c r="L843" s="4" t="s">
        <v>2713</v>
      </c>
      <c r="M843" s="4" t="s">
        <v>2714</v>
      </c>
      <c r="N843" s="52" t="s">
        <v>2715</v>
      </c>
      <c r="O843" s="88" t="s">
        <v>2716</v>
      </c>
      <c r="P843" s="4" t="s">
        <v>2564</v>
      </c>
      <c r="Q843" s="4" t="s">
        <v>2717</v>
      </c>
      <c r="R843" s="1" t="s">
        <v>2718</v>
      </c>
      <c r="S843" s="4" t="s">
        <v>2719</v>
      </c>
      <c r="T843" s="4" t="s">
        <v>2720</v>
      </c>
      <c r="U843" s="4" t="s">
        <v>2721</v>
      </c>
      <c r="V843" s="71"/>
      <c r="W843" s="71"/>
      <c r="X843" s="71"/>
      <c r="Y843" s="71"/>
      <c r="Z843" s="71"/>
      <c r="AA843" s="43">
        <v>0</v>
      </c>
      <c r="AB843" s="71"/>
      <c r="AC843" s="71"/>
      <c r="AD843" s="71"/>
      <c r="AE843" s="4" t="s">
        <v>2713</v>
      </c>
      <c r="AF843" s="4" t="s">
        <v>2400</v>
      </c>
      <c r="AG843" s="4" t="s">
        <v>2550</v>
      </c>
    </row>
    <row r="844" spans="1:33" ht="114.75" x14ac:dyDescent="0.25">
      <c r="A844" s="52" t="s">
        <v>27</v>
      </c>
      <c r="B844" s="1">
        <v>85101705</v>
      </c>
      <c r="C844" s="4" t="s">
        <v>2722</v>
      </c>
      <c r="D844" s="9" t="s">
        <v>151</v>
      </c>
      <c r="E844" s="4" t="s">
        <v>272</v>
      </c>
      <c r="F844" s="4" t="s">
        <v>2362</v>
      </c>
      <c r="G844" s="4" t="s">
        <v>2499</v>
      </c>
      <c r="H844" s="16">
        <v>300000000</v>
      </c>
      <c r="I844" s="54">
        <v>300000000</v>
      </c>
      <c r="J844" s="4" t="s">
        <v>916</v>
      </c>
      <c r="K844" s="4" t="s">
        <v>2712</v>
      </c>
      <c r="L844" s="4" t="s">
        <v>2713</v>
      </c>
      <c r="M844" s="4" t="s">
        <v>2714</v>
      </c>
      <c r="N844" s="52" t="s">
        <v>2715</v>
      </c>
      <c r="O844" s="88" t="s">
        <v>2716</v>
      </c>
      <c r="P844" s="4" t="s">
        <v>2564</v>
      </c>
      <c r="Q844" s="4" t="s">
        <v>2717</v>
      </c>
      <c r="R844" s="1" t="s">
        <v>2718</v>
      </c>
      <c r="S844" s="4" t="s">
        <v>2719</v>
      </c>
      <c r="T844" s="4" t="s">
        <v>2720</v>
      </c>
      <c r="U844" s="4" t="s">
        <v>2721</v>
      </c>
      <c r="V844" s="71"/>
      <c r="W844" s="71"/>
      <c r="X844" s="71"/>
      <c r="Y844" s="71"/>
      <c r="Z844" s="71"/>
      <c r="AA844" s="43">
        <v>0</v>
      </c>
      <c r="AB844" s="71"/>
      <c r="AC844" s="71"/>
      <c r="AD844" s="71"/>
      <c r="AE844" s="4" t="s">
        <v>2713</v>
      </c>
      <c r="AF844" s="4" t="s">
        <v>2400</v>
      </c>
      <c r="AG844" s="4" t="s">
        <v>2550</v>
      </c>
    </row>
    <row r="845" spans="1:33" ht="76.5" x14ac:dyDescent="0.25">
      <c r="A845" s="52" t="s">
        <v>27</v>
      </c>
      <c r="B845" s="1">
        <v>85101705</v>
      </c>
      <c r="C845" s="4" t="s">
        <v>2723</v>
      </c>
      <c r="D845" s="9" t="s">
        <v>151</v>
      </c>
      <c r="E845" s="4" t="s">
        <v>272</v>
      </c>
      <c r="F845" s="4" t="s">
        <v>2362</v>
      </c>
      <c r="G845" s="4" t="s">
        <v>336</v>
      </c>
      <c r="H845" s="54">
        <v>500000000</v>
      </c>
      <c r="I845" s="54">
        <v>500000000</v>
      </c>
      <c r="J845" s="33" t="s">
        <v>74</v>
      </c>
      <c r="K845" s="33" t="s">
        <v>74</v>
      </c>
      <c r="L845" s="4" t="s">
        <v>2724</v>
      </c>
      <c r="M845" s="4" t="s">
        <v>2714</v>
      </c>
      <c r="N845" s="33">
        <v>3839787</v>
      </c>
      <c r="O845" s="88" t="s">
        <v>2725</v>
      </c>
      <c r="P845" s="4" t="s">
        <v>2564</v>
      </c>
      <c r="Q845" s="4" t="s">
        <v>2726</v>
      </c>
      <c r="R845" s="1" t="s">
        <v>2727</v>
      </c>
      <c r="S845" s="4" t="s">
        <v>2728</v>
      </c>
      <c r="T845" s="4" t="s">
        <v>2729</v>
      </c>
      <c r="U845" s="4" t="s">
        <v>2730</v>
      </c>
      <c r="V845" s="33"/>
      <c r="W845" s="33"/>
      <c r="X845" s="33"/>
      <c r="Y845" s="33"/>
      <c r="Z845" s="33"/>
      <c r="AA845" s="43">
        <v>0</v>
      </c>
      <c r="AB845" s="33"/>
      <c r="AC845" s="33"/>
      <c r="AD845" s="33"/>
      <c r="AE845" s="4" t="s">
        <v>2724</v>
      </c>
      <c r="AF845" s="4" t="s">
        <v>2400</v>
      </c>
      <c r="AG845" s="4" t="s">
        <v>2550</v>
      </c>
    </row>
    <row r="846" spans="1:33" ht="63.75" x14ac:dyDescent="0.25">
      <c r="A846" s="52" t="s">
        <v>27</v>
      </c>
      <c r="B846" s="1">
        <v>85101705</v>
      </c>
      <c r="C846" s="4" t="s">
        <v>2731</v>
      </c>
      <c r="D846" s="9" t="s">
        <v>151</v>
      </c>
      <c r="E846" s="4" t="s">
        <v>272</v>
      </c>
      <c r="F846" s="4" t="s">
        <v>2362</v>
      </c>
      <c r="G846" s="4" t="s">
        <v>336</v>
      </c>
      <c r="H846" s="54">
        <v>200000000</v>
      </c>
      <c r="I846" s="54">
        <v>0</v>
      </c>
      <c r="J846" s="33" t="s">
        <v>74</v>
      </c>
      <c r="K846" s="33" t="s">
        <v>74</v>
      </c>
      <c r="L846" s="4" t="s">
        <v>2732</v>
      </c>
      <c r="M846" s="4" t="s">
        <v>2714</v>
      </c>
      <c r="N846" s="52">
        <v>3839868</v>
      </c>
      <c r="O846" s="88" t="s">
        <v>2733</v>
      </c>
      <c r="P846" s="4" t="s">
        <v>2564</v>
      </c>
      <c r="Q846" s="4" t="s">
        <v>2734</v>
      </c>
      <c r="R846" s="1" t="s">
        <v>2735</v>
      </c>
      <c r="S846" s="4" t="s">
        <v>2736</v>
      </c>
      <c r="T846" s="4" t="s">
        <v>2737</v>
      </c>
      <c r="U846" s="4" t="s">
        <v>2738</v>
      </c>
      <c r="V846" s="33"/>
      <c r="W846" s="33"/>
      <c r="X846" s="33"/>
      <c r="Y846" s="33"/>
      <c r="Z846" s="33"/>
      <c r="AA846" s="43">
        <v>0</v>
      </c>
      <c r="AB846" s="33"/>
      <c r="AC846" s="33"/>
      <c r="AD846" s="33"/>
      <c r="AE846" s="4" t="s">
        <v>2732</v>
      </c>
      <c r="AF846" s="4" t="s">
        <v>2400</v>
      </c>
      <c r="AG846" s="4" t="s">
        <v>2550</v>
      </c>
    </row>
    <row r="847" spans="1:33" ht="76.5" x14ac:dyDescent="0.25">
      <c r="A847" s="52" t="s">
        <v>27</v>
      </c>
      <c r="B847" s="1">
        <v>85101705</v>
      </c>
      <c r="C847" s="4" t="s">
        <v>2739</v>
      </c>
      <c r="D847" s="9" t="s">
        <v>151</v>
      </c>
      <c r="E847" s="4" t="s">
        <v>272</v>
      </c>
      <c r="F847" s="4" t="s">
        <v>2362</v>
      </c>
      <c r="G847" s="4" t="s">
        <v>336</v>
      </c>
      <c r="H847" s="16">
        <v>223504839</v>
      </c>
      <c r="I847" s="54">
        <v>223504839</v>
      </c>
      <c r="J847" s="4" t="s">
        <v>916</v>
      </c>
      <c r="K847" s="4" t="s">
        <v>2712</v>
      </c>
      <c r="L847" s="4" t="s">
        <v>2740</v>
      </c>
      <c r="M847" s="4" t="s">
        <v>2714</v>
      </c>
      <c r="N847" s="52" t="s">
        <v>2741</v>
      </c>
      <c r="O847" s="88" t="s">
        <v>2742</v>
      </c>
      <c r="P847" s="4" t="s">
        <v>2564</v>
      </c>
      <c r="Q847" s="4" t="s">
        <v>2743</v>
      </c>
      <c r="R847" s="1" t="s">
        <v>2744</v>
      </c>
      <c r="S847" s="4" t="s">
        <v>2719</v>
      </c>
      <c r="T847" s="4" t="s">
        <v>2745</v>
      </c>
      <c r="U847" s="4" t="s">
        <v>2746</v>
      </c>
      <c r="V847" s="71"/>
      <c r="W847" s="71"/>
      <c r="X847" s="71"/>
      <c r="Y847" s="71"/>
      <c r="Z847" s="71"/>
      <c r="AA847" s="43">
        <v>0</v>
      </c>
      <c r="AB847" s="71"/>
      <c r="AC847" s="71"/>
      <c r="AD847" s="71"/>
      <c r="AE847" s="4" t="s">
        <v>2747</v>
      </c>
      <c r="AF847" s="4" t="s">
        <v>2400</v>
      </c>
      <c r="AG847" s="4" t="s">
        <v>2550</v>
      </c>
    </row>
    <row r="848" spans="1:33" ht="63.75" x14ac:dyDescent="0.25">
      <c r="A848" s="5" t="s">
        <v>27</v>
      </c>
      <c r="B848" s="11">
        <v>801117001</v>
      </c>
      <c r="C848" s="79" t="s">
        <v>2748</v>
      </c>
      <c r="D848" s="9" t="s">
        <v>96</v>
      </c>
      <c r="E848" s="80" t="s">
        <v>123</v>
      </c>
      <c r="F848" s="1" t="s">
        <v>2362</v>
      </c>
      <c r="G848" s="1" t="s">
        <v>2749</v>
      </c>
      <c r="H848" s="81">
        <v>100000000</v>
      </c>
      <c r="I848" s="16">
        <v>0</v>
      </c>
      <c r="J848" s="1" t="s">
        <v>74</v>
      </c>
      <c r="K848" s="1" t="s">
        <v>74</v>
      </c>
      <c r="L848" s="60" t="s">
        <v>2750</v>
      </c>
      <c r="M848" s="1" t="s">
        <v>2751</v>
      </c>
      <c r="N848" s="34">
        <v>3600161</v>
      </c>
      <c r="O848" s="60" t="s">
        <v>2752</v>
      </c>
      <c r="P848" s="33" t="s">
        <v>2445</v>
      </c>
      <c r="Q848" s="61" t="s">
        <v>2753</v>
      </c>
      <c r="R848" s="1" t="s">
        <v>2754</v>
      </c>
      <c r="S848" s="33" t="s">
        <v>2755</v>
      </c>
      <c r="T848" s="61" t="s">
        <v>2756</v>
      </c>
      <c r="U848" s="61" t="s">
        <v>2757</v>
      </c>
      <c r="V848" s="33"/>
      <c r="W848" s="33"/>
      <c r="X848" s="33"/>
      <c r="Y848" s="33"/>
      <c r="Z848" s="33"/>
      <c r="AA848" s="43">
        <v>0</v>
      </c>
      <c r="AB848" s="33"/>
      <c r="AC848" s="33"/>
      <c r="AD848" s="33"/>
      <c r="AE848" s="82" t="s">
        <v>2758</v>
      </c>
      <c r="AF848" s="1" t="s">
        <v>2400</v>
      </c>
      <c r="AG848" s="60" t="s">
        <v>2759</v>
      </c>
    </row>
    <row r="849" spans="1:33" ht="63.75" x14ac:dyDescent="0.25">
      <c r="A849" s="5" t="s">
        <v>27</v>
      </c>
      <c r="B849" s="11">
        <v>80131502</v>
      </c>
      <c r="C849" s="79" t="s">
        <v>2760</v>
      </c>
      <c r="D849" s="9" t="s">
        <v>96</v>
      </c>
      <c r="E849" s="80" t="s">
        <v>97</v>
      </c>
      <c r="F849" s="1" t="s">
        <v>2362</v>
      </c>
      <c r="G849" s="1" t="s">
        <v>2749</v>
      </c>
      <c r="H849" s="81">
        <v>140000000</v>
      </c>
      <c r="I849" s="16">
        <v>66000000</v>
      </c>
      <c r="J849" s="1" t="s">
        <v>916</v>
      </c>
      <c r="K849" s="83" t="s">
        <v>916</v>
      </c>
      <c r="L849" s="1" t="s">
        <v>2750</v>
      </c>
      <c r="M849" s="1" t="s">
        <v>2751</v>
      </c>
      <c r="N849" s="34">
        <v>3600161</v>
      </c>
      <c r="O849" s="1" t="s">
        <v>2752</v>
      </c>
      <c r="P849" s="47" t="s">
        <v>2445</v>
      </c>
      <c r="Q849" s="4" t="s">
        <v>2753</v>
      </c>
      <c r="R849" s="1" t="s">
        <v>2754</v>
      </c>
      <c r="S849" s="34" t="s">
        <v>2755</v>
      </c>
      <c r="T849" s="4" t="s">
        <v>2756</v>
      </c>
      <c r="U849" s="4" t="s">
        <v>2757</v>
      </c>
      <c r="V849" s="34">
        <v>6301</v>
      </c>
      <c r="W849" s="34">
        <v>15810</v>
      </c>
      <c r="X849" s="48">
        <v>42754</v>
      </c>
      <c r="Y849" s="35">
        <v>2017060001096</v>
      </c>
      <c r="Z849" s="34">
        <v>4600006166</v>
      </c>
      <c r="AA849" s="55">
        <v>1</v>
      </c>
      <c r="AB849" s="34" t="s">
        <v>2761</v>
      </c>
      <c r="AC849" s="34" t="s">
        <v>2762</v>
      </c>
      <c r="AD849" s="34"/>
      <c r="AE849" s="10" t="s">
        <v>2750</v>
      </c>
      <c r="AF849" s="1" t="s">
        <v>2400</v>
      </c>
      <c r="AG849" s="1" t="s">
        <v>2759</v>
      </c>
    </row>
    <row r="850" spans="1:33" ht="63.75" x14ac:dyDescent="0.25">
      <c r="A850" s="5" t="s">
        <v>27</v>
      </c>
      <c r="B850" s="11">
        <v>43191514</v>
      </c>
      <c r="C850" s="60" t="s">
        <v>2763</v>
      </c>
      <c r="D850" s="9" t="s">
        <v>151</v>
      </c>
      <c r="E850" s="1" t="s">
        <v>2764</v>
      </c>
      <c r="F850" s="1" t="s">
        <v>140</v>
      </c>
      <c r="G850" s="1" t="s">
        <v>2749</v>
      </c>
      <c r="H850" s="81">
        <v>10000000</v>
      </c>
      <c r="I850" s="16">
        <v>0</v>
      </c>
      <c r="J850" s="1" t="s">
        <v>74</v>
      </c>
      <c r="K850" s="1" t="s">
        <v>74</v>
      </c>
      <c r="L850" s="60" t="s">
        <v>2750</v>
      </c>
      <c r="M850" s="1" t="s">
        <v>2751</v>
      </c>
      <c r="N850" s="34">
        <v>3600161</v>
      </c>
      <c r="O850" s="60" t="s">
        <v>2752</v>
      </c>
      <c r="P850" s="33" t="s">
        <v>2445</v>
      </c>
      <c r="Q850" s="61" t="s">
        <v>2753</v>
      </c>
      <c r="R850" s="1" t="s">
        <v>2754</v>
      </c>
      <c r="S850" s="33" t="s">
        <v>2755</v>
      </c>
      <c r="T850" s="61" t="s">
        <v>2756</v>
      </c>
      <c r="U850" s="61" t="s">
        <v>2757</v>
      </c>
      <c r="V850" s="33"/>
      <c r="W850" s="33"/>
      <c r="X850" s="33"/>
      <c r="Y850" s="33"/>
      <c r="Z850" s="33"/>
      <c r="AA850" s="43">
        <v>0</v>
      </c>
      <c r="AB850" s="33"/>
      <c r="AC850" s="33"/>
      <c r="AD850" s="33"/>
      <c r="AE850" s="82" t="s">
        <v>2765</v>
      </c>
      <c r="AF850" s="1" t="s">
        <v>2400</v>
      </c>
      <c r="AG850" s="60" t="s">
        <v>2759</v>
      </c>
    </row>
    <row r="851" spans="1:33" ht="63.75" x14ac:dyDescent="0.25">
      <c r="A851" s="5" t="s">
        <v>27</v>
      </c>
      <c r="B851" s="11">
        <v>2171903</v>
      </c>
      <c r="C851" s="79" t="s">
        <v>2766</v>
      </c>
      <c r="D851" s="9" t="s">
        <v>540</v>
      </c>
      <c r="E851" s="80" t="s">
        <v>139</v>
      </c>
      <c r="F851" s="1" t="s">
        <v>140</v>
      </c>
      <c r="G851" s="1" t="s">
        <v>2749</v>
      </c>
      <c r="H851" s="81">
        <v>5000000</v>
      </c>
      <c r="I851" s="16">
        <v>0</v>
      </c>
      <c r="J851" s="1" t="s">
        <v>74</v>
      </c>
      <c r="K851" s="1" t="s">
        <v>74</v>
      </c>
      <c r="L851" s="60" t="s">
        <v>2750</v>
      </c>
      <c r="M851" s="1" t="s">
        <v>2751</v>
      </c>
      <c r="N851" s="34">
        <v>3600161</v>
      </c>
      <c r="O851" s="60" t="s">
        <v>2752</v>
      </c>
      <c r="P851" s="33" t="s">
        <v>2445</v>
      </c>
      <c r="Q851" s="61" t="s">
        <v>2753</v>
      </c>
      <c r="R851" s="1" t="s">
        <v>2754</v>
      </c>
      <c r="S851" s="33" t="s">
        <v>2755</v>
      </c>
      <c r="T851" s="61" t="s">
        <v>2756</v>
      </c>
      <c r="U851" s="61" t="s">
        <v>2757</v>
      </c>
      <c r="V851" s="33"/>
      <c r="W851" s="33"/>
      <c r="X851" s="33"/>
      <c r="Y851" s="33"/>
      <c r="Z851" s="33"/>
      <c r="AA851" s="43">
        <v>0</v>
      </c>
      <c r="AB851" s="33"/>
      <c r="AC851" s="33"/>
      <c r="AD851" s="33"/>
      <c r="AE851" s="82" t="s">
        <v>2765</v>
      </c>
      <c r="AF851" s="1" t="s">
        <v>2400</v>
      </c>
      <c r="AG851" s="60" t="s">
        <v>2759</v>
      </c>
    </row>
    <row r="852" spans="1:33" ht="63.75" x14ac:dyDescent="0.25">
      <c r="A852" s="5" t="s">
        <v>27</v>
      </c>
      <c r="B852" s="11" t="s">
        <v>2767</v>
      </c>
      <c r="C852" s="79" t="s">
        <v>2521</v>
      </c>
      <c r="D852" s="9" t="s">
        <v>102</v>
      </c>
      <c r="E852" s="80" t="s">
        <v>123</v>
      </c>
      <c r="F852" s="1" t="s">
        <v>2057</v>
      </c>
      <c r="G852" s="1" t="s">
        <v>2749</v>
      </c>
      <c r="H852" s="81">
        <v>10000000</v>
      </c>
      <c r="I852" s="16">
        <v>0</v>
      </c>
      <c r="J852" s="1" t="s">
        <v>74</v>
      </c>
      <c r="K852" s="1" t="s">
        <v>74</v>
      </c>
      <c r="L852" s="60" t="s">
        <v>2750</v>
      </c>
      <c r="M852" s="1" t="s">
        <v>2751</v>
      </c>
      <c r="N852" s="34">
        <v>3600161</v>
      </c>
      <c r="O852" s="60" t="s">
        <v>2752</v>
      </c>
      <c r="P852" s="33" t="s">
        <v>2445</v>
      </c>
      <c r="Q852" s="61" t="s">
        <v>2753</v>
      </c>
      <c r="R852" s="1" t="s">
        <v>2754</v>
      </c>
      <c r="S852" s="33" t="s">
        <v>2755</v>
      </c>
      <c r="T852" s="61" t="s">
        <v>2756</v>
      </c>
      <c r="U852" s="61" t="s">
        <v>2757</v>
      </c>
      <c r="V852" s="33"/>
      <c r="W852" s="33"/>
      <c r="X852" s="33"/>
      <c r="Y852" s="33"/>
      <c r="Z852" s="33"/>
      <c r="AA852" s="43">
        <v>0</v>
      </c>
      <c r="AB852" s="33"/>
      <c r="AC852" s="33"/>
      <c r="AD852" s="33"/>
      <c r="AE852" s="82" t="s">
        <v>2758</v>
      </c>
      <c r="AF852" s="1" t="s">
        <v>2400</v>
      </c>
      <c r="AG852" s="60" t="s">
        <v>2759</v>
      </c>
    </row>
    <row r="853" spans="1:33" ht="63.75" x14ac:dyDescent="0.25">
      <c r="A853" s="5" t="s">
        <v>27</v>
      </c>
      <c r="B853" s="11">
        <v>86131702</v>
      </c>
      <c r="C853" s="79" t="s">
        <v>2768</v>
      </c>
      <c r="D853" s="9" t="s">
        <v>96</v>
      </c>
      <c r="E853" s="80" t="s">
        <v>2764</v>
      </c>
      <c r="F853" s="1" t="s">
        <v>2362</v>
      </c>
      <c r="G853" s="1" t="s">
        <v>2769</v>
      </c>
      <c r="H853" s="51">
        <v>70000000</v>
      </c>
      <c r="I853" s="16">
        <v>0</v>
      </c>
      <c r="J853" s="1" t="s">
        <v>74</v>
      </c>
      <c r="K853" s="1" t="s">
        <v>74</v>
      </c>
      <c r="L853" s="60" t="s">
        <v>2750</v>
      </c>
      <c r="M853" s="1" t="s">
        <v>2751</v>
      </c>
      <c r="N853" s="34">
        <v>3600161</v>
      </c>
      <c r="O853" s="60" t="s">
        <v>2752</v>
      </c>
      <c r="P853" s="33" t="s">
        <v>2445</v>
      </c>
      <c r="Q853" s="61" t="s">
        <v>2753</v>
      </c>
      <c r="R853" s="1" t="s">
        <v>2754</v>
      </c>
      <c r="S853" s="33" t="s">
        <v>2755</v>
      </c>
      <c r="T853" s="61" t="s">
        <v>2756</v>
      </c>
      <c r="U853" s="61" t="s">
        <v>2757</v>
      </c>
      <c r="V853" s="33"/>
      <c r="W853" s="33"/>
      <c r="X853" s="33"/>
      <c r="Y853" s="33"/>
      <c r="Z853" s="33"/>
      <c r="AA853" s="43">
        <v>0</v>
      </c>
      <c r="AB853" s="33"/>
      <c r="AC853" s="33"/>
      <c r="AD853" s="33"/>
      <c r="AE853" s="82" t="s">
        <v>2770</v>
      </c>
      <c r="AF853" s="1" t="s">
        <v>2400</v>
      </c>
      <c r="AG853" s="60" t="s">
        <v>2759</v>
      </c>
    </row>
    <row r="854" spans="1:33" ht="76.5" x14ac:dyDescent="0.25">
      <c r="A854" s="5" t="s">
        <v>27</v>
      </c>
      <c r="B854" s="34">
        <v>80101604</v>
      </c>
      <c r="C854" s="60" t="s">
        <v>2771</v>
      </c>
      <c r="D854" s="9" t="s">
        <v>96</v>
      </c>
      <c r="E854" s="34" t="s">
        <v>381</v>
      </c>
      <c r="F854" s="1" t="s">
        <v>2362</v>
      </c>
      <c r="G854" s="1" t="s">
        <v>2772</v>
      </c>
      <c r="H854" s="51">
        <v>6542350741</v>
      </c>
      <c r="I854" s="51">
        <v>0</v>
      </c>
      <c r="J854" s="34" t="s">
        <v>916</v>
      </c>
      <c r="K854" s="83" t="s">
        <v>916</v>
      </c>
      <c r="L854" s="60" t="s">
        <v>2773</v>
      </c>
      <c r="M854" s="1" t="s">
        <v>2774</v>
      </c>
      <c r="N854" s="1">
        <v>3839761</v>
      </c>
      <c r="O854" s="88" t="s">
        <v>2775</v>
      </c>
      <c r="P854" s="60" t="s">
        <v>2776</v>
      </c>
      <c r="Q854" s="60" t="s">
        <v>2777</v>
      </c>
      <c r="R854" s="1" t="s">
        <v>2778</v>
      </c>
      <c r="S854" s="60" t="s">
        <v>2779</v>
      </c>
      <c r="T854" s="60" t="s">
        <v>2780</v>
      </c>
      <c r="U854" s="60" t="s">
        <v>2781</v>
      </c>
      <c r="V854" s="67"/>
      <c r="W854" s="67"/>
      <c r="X854" s="67"/>
      <c r="Y854" s="67"/>
      <c r="Z854" s="67"/>
      <c r="AA854" s="43">
        <v>0</v>
      </c>
      <c r="AB854" s="67"/>
      <c r="AC854" s="67"/>
      <c r="AD854" s="67"/>
      <c r="AE854" s="60" t="s">
        <v>2782</v>
      </c>
      <c r="AF854" s="67" t="s">
        <v>2400</v>
      </c>
      <c r="AG854" s="60" t="s">
        <v>2783</v>
      </c>
    </row>
    <row r="855" spans="1:33" ht="102" x14ac:dyDescent="0.25">
      <c r="A855" s="37" t="s">
        <v>27</v>
      </c>
      <c r="B855" s="37" t="s">
        <v>2784</v>
      </c>
      <c r="C855" s="5" t="s">
        <v>2785</v>
      </c>
      <c r="D855" s="9" t="s">
        <v>102</v>
      </c>
      <c r="E855" s="1" t="s">
        <v>494</v>
      </c>
      <c r="F855" s="1" t="s">
        <v>161</v>
      </c>
      <c r="G855" s="1" t="s">
        <v>336</v>
      </c>
      <c r="H855" s="84">
        <v>100000000</v>
      </c>
      <c r="I855" s="84">
        <v>100000000</v>
      </c>
      <c r="J855" s="1" t="s">
        <v>74</v>
      </c>
      <c r="K855" s="1" t="s">
        <v>75</v>
      </c>
      <c r="L855" s="5" t="s">
        <v>2786</v>
      </c>
      <c r="M855" s="5" t="s">
        <v>782</v>
      </c>
      <c r="N855" s="5" t="s">
        <v>2787</v>
      </c>
      <c r="O855" s="1" t="s">
        <v>2788</v>
      </c>
      <c r="P855" s="1" t="s">
        <v>2789</v>
      </c>
      <c r="Q855" s="1" t="s">
        <v>2790</v>
      </c>
      <c r="R855" s="1" t="s">
        <v>2791</v>
      </c>
      <c r="S855" s="72" t="s">
        <v>2792</v>
      </c>
      <c r="T855" s="1" t="s">
        <v>2793</v>
      </c>
      <c r="U855" s="1" t="s">
        <v>2794</v>
      </c>
      <c r="V855" s="34"/>
      <c r="W855" s="34"/>
      <c r="X855" s="34"/>
      <c r="Y855" s="34"/>
      <c r="Z855" s="34"/>
      <c r="AA855" s="43">
        <v>0</v>
      </c>
      <c r="AB855" s="46"/>
      <c r="AC855" s="46"/>
      <c r="AD855" s="46"/>
      <c r="AE855" s="1" t="s">
        <v>2795</v>
      </c>
      <c r="AF855" s="1" t="s">
        <v>90</v>
      </c>
      <c r="AG855" s="1" t="s">
        <v>186</v>
      </c>
    </row>
    <row r="856" spans="1:33" ht="102" x14ac:dyDescent="0.25">
      <c r="A856" s="37" t="s">
        <v>27</v>
      </c>
      <c r="B856" s="37">
        <v>41121807</v>
      </c>
      <c r="C856" s="5" t="s">
        <v>2796</v>
      </c>
      <c r="D856" s="9" t="s">
        <v>102</v>
      </c>
      <c r="E856" s="1" t="s">
        <v>494</v>
      </c>
      <c r="F856" s="1" t="s">
        <v>2362</v>
      </c>
      <c r="G856" s="1" t="s">
        <v>336</v>
      </c>
      <c r="H856" s="84">
        <v>36336860</v>
      </c>
      <c r="I856" s="84">
        <v>36336860</v>
      </c>
      <c r="J856" s="1" t="s">
        <v>74</v>
      </c>
      <c r="K856" s="1" t="s">
        <v>75</v>
      </c>
      <c r="L856" s="5" t="s">
        <v>2786</v>
      </c>
      <c r="M856" s="5" t="s">
        <v>782</v>
      </c>
      <c r="N856" s="5" t="s">
        <v>2787</v>
      </c>
      <c r="O856" s="1" t="s">
        <v>2788</v>
      </c>
      <c r="P856" s="1" t="s">
        <v>2789</v>
      </c>
      <c r="Q856" s="1" t="s">
        <v>2790</v>
      </c>
      <c r="R856" s="1" t="s">
        <v>2791</v>
      </c>
      <c r="S856" s="72" t="s">
        <v>2792</v>
      </c>
      <c r="T856" s="1" t="s">
        <v>2793</v>
      </c>
      <c r="U856" s="1" t="s">
        <v>2794</v>
      </c>
      <c r="V856" s="34"/>
      <c r="W856" s="34"/>
      <c r="X856" s="34"/>
      <c r="Y856" s="34"/>
      <c r="Z856" s="34"/>
      <c r="AA856" s="43">
        <v>0</v>
      </c>
      <c r="AB856" s="46"/>
      <c r="AC856" s="46"/>
      <c r="AD856" s="46"/>
      <c r="AE856" s="1" t="s">
        <v>2795</v>
      </c>
      <c r="AF856" s="1" t="s">
        <v>90</v>
      </c>
      <c r="AG856" s="1" t="s">
        <v>186</v>
      </c>
    </row>
    <row r="857" spans="1:33" ht="102" x14ac:dyDescent="0.25">
      <c r="A857" s="5" t="s">
        <v>27</v>
      </c>
      <c r="B857" s="5" t="s">
        <v>2797</v>
      </c>
      <c r="C857" s="5" t="s">
        <v>2798</v>
      </c>
      <c r="D857" s="9" t="s">
        <v>151</v>
      </c>
      <c r="E857" s="1" t="s">
        <v>71</v>
      </c>
      <c r="F857" s="1" t="s">
        <v>2362</v>
      </c>
      <c r="G857" s="1" t="s">
        <v>336</v>
      </c>
      <c r="H857" s="84">
        <v>193100772</v>
      </c>
      <c r="I857" s="84">
        <v>193100772</v>
      </c>
      <c r="J857" s="1" t="s">
        <v>74</v>
      </c>
      <c r="K857" s="1" t="s">
        <v>75</v>
      </c>
      <c r="L857" s="5" t="s">
        <v>2786</v>
      </c>
      <c r="M857" s="5" t="s">
        <v>782</v>
      </c>
      <c r="N857" s="5" t="s">
        <v>2787</v>
      </c>
      <c r="O857" s="1" t="s">
        <v>2788</v>
      </c>
      <c r="P857" s="1" t="s">
        <v>2789</v>
      </c>
      <c r="Q857" s="1" t="s">
        <v>2790</v>
      </c>
      <c r="R857" s="1" t="s">
        <v>2791</v>
      </c>
      <c r="S857" s="72" t="s">
        <v>2792</v>
      </c>
      <c r="T857" s="1" t="s">
        <v>2793</v>
      </c>
      <c r="U857" s="1" t="s">
        <v>2794</v>
      </c>
      <c r="V857" s="34"/>
      <c r="W857" s="34"/>
      <c r="X857" s="34"/>
      <c r="Y857" s="34"/>
      <c r="Z857" s="34"/>
      <c r="AA857" s="43">
        <v>0</v>
      </c>
      <c r="AB857" s="46"/>
      <c r="AC857" s="46"/>
      <c r="AD857" s="46"/>
      <c r="AE857" s="1" t="s">
        <v>2795</v>
      </c>
      <c r="AF857" s="1" t="s">
        <v>90</v>
      </c>
      <c r="AG857" s="1" t="s">
        <v>186</v>
      </c>
    </row>
    <row r="858" spans="1:33" ht="102" x14ac:dyDescent="0.25">
      <c r="A858" s="5" t="s">
        <v>27</v>
      </c>
      <c r="B858" s="5" t="s">
        <v>2797</v>
      </c>
      <c r="C858" s="5" t="s">
        <v>2799</v>
      </c>
      <c r="D858" s="9" t="s">
        <v>151</v>
      </c>
      <c r="E858" s="1" t="s">
        <v>71</v>
      </c>
      <c r="F858" s="1" t="s">
        <v>2362</v>
      </c>
      <c r="G858" s="1" t="s">
        <v>336</v>
      </c>
      <c r="H858" s="84">
        <v>219927892</v>
      </c>
      <c r="I858" s="84">
        <v>219927892</v>
      </c>
      <c r="J858" s="1" t="s">
        <v>74</v>
      </c>
      <c r="K858" s="1" t="s">
        <v>75</v>
      </c>
      <c r="L858" s="5" t="s">
        <v>2786</v>
      </c>
      <c r="M858" s="5" t="s">
        <v>782</v>
      </c>
      <c r="N858" s="5" t="s">
        <v>2787</v>
      </c>
      <c r="O858" s="1" t="s">
        <v>2788</v>
      </c>
      <c r="P858" s="1" t="s">
        <v>2789</v>
      </c>
      <c r="Q858" s="1" t="s">
        <v>2790</v>
      </c>
      <c r="R858" s="1" t="s">
        <v>2791</v>
      </c>
      <c r="S858" s="72" t="s">
        <v>2792</v>
      </c>
      <c r="T858" s="1" t="s">
        <v>2793</v>
      </c>
      <c r="U858" s="1" t="s">
        <v>2794</v>
      </c>
      <c r="V858" s="34"/>
      <c r="W858" s="34"/>
      <c r="X858" s="34"/>
      <c r="Y858" s="34"/>
      <c r="Z858" s="34"/>
      <c r="AA858" s="43">
        <v>0</v>
      </c>
      <c r="AB858" s="46"/>
      <c r="AC858" s="46"/>
      <c r="AD858" s="46"/>
      <c r="AE858" s="1" t="s">
        <v>2795</v>
      </c>
      <c r="AF858" s="1" t="s">
        <v>90</v>
      </c>
      <c r="AG858" s="1" t="s">
        <v>186</v>
      </c>
    </row>
    <row r="859" spans="1:33" ht="102" x14ac:dyDescent="0.25">
      <c r="A859" s="5" t="s">
        <v>27</v>
      </c>
      <c r="B859" s="5" t="s">
        <v>2797</v>
      </c>
      <c r="C859" s="5" t="s">
        <v>2800</v>
      </c>
      <c r="D859" s="9" t="s">
        <v>151</v>
      </c>
      <c r="E859" s="1" t="s">
        <v>71</v>
      </c>
      <c r="F859" s="1" t="s">
        <v>2362</v>
      </c>
      <c r="G859" s="1" t="s">
        <v>336</v>
      </c>
      <c r="H859" s="84">
        <v>69639230</v>
      </c>
      <c r="I859" s="84">
        <v>69639230</v>
      </c>
      <c r="J859" s="1" t="s">
        <v>74</v>
      </c>
      <c r="K859" s="1" t="s">
        <v>75</v>
      </c>
      <c r="L859" s="5" t="s">
        <v>2786</v>
      </c>
      <c r="M859" s="5" t="s">
        <v>782</v>
      </c>
      <c r="N859" s="5" t="s">
        <v>2787</v>
      </c>
      <c r="O859" s="1" t="s">
        <v>2788</v>
      </c>
      <c r="P859" s="1" t="s">
        <v>2789</v>
      </c>
      <c r="Q859" s="1" t="s">
        <v>2790</v>
      </c>
      <c r="R859" s="1" t="s">
        <v>2791</v>
      </c>
      <c r="S859" s="72" t="s">
        <v>2792</v>
      </c>
      <c r="T859" s="1" t="s">
        <v>2793</v>
      </c>
      <c r="U859" s="1" t="s">
        <v>2794</v>
      </c>
      <c r="V859" s="34"/>
      <c r="W859" s="34"/>
      <c r="X859" s="34"/>
      <c r="Y859" s="34"/>
      <c r="Z859" s="34"/>
      <c r="AA859" s="43">
        <v>0</v>
      </c>
      <c r="AB859" s="46"/>
      <c r="AC859" s="46"/>
      <c r="AD859" s="46"/>
      <c r="AE859" s="1" t="s">
        <v>2795</v>
      </c>
      <c r="AF859" s="1" t="s">
        <v>90</v>
      </c>
      <c r="AG859" s="1" t="s">
        <v>186</v>
      </c>
    </row>
    <row r="860" spans="1:33" ht="140.25" x14ac:dyDescent="0.25">
      <c r="A860" s="5" t="s">
        <v>27</v>
      </c>
      <c r="B860" s="5" t="s">
        <v>2797</v>
      </c>
      <c r="C860" s="5" t="s">
        <v>2801</v>
      </c>
      <c r="D860" s="9" t="s">
        <v>151</v>
      </c>
      <c r="E860" s="1" t="s">
        <v>71</v>
      </c>
      <c r="F860" s="1" t="s">
        <v>2362</v>
      </c>
      <c r="G860" s="1" t="s">
        <v>336</v>
      </c>
      <c r="H860" s="84">
        <v>257266381</v>
      </c>
      <c r="I860" s="84">
        <v>257266381</v>
      </c>
      <c r="J860" s="1" t="s">
        <v>74</v>
      </c>
      <c r="K860" s="1" t="s">
        <v>75</v>
      </c>
      <c r="L860" s="5" t="s">
        <v>2786</v>
      </c>
      <c r="M860" s="5" t="s">
        <v>782</v>
      </c>
      <c r="N860" s="5" t="s">
        <v>2787</v>
      </c>
      <c r="O860" s="1" t="s">
        <v>2788</v>
      </c>
      <c r="P860" s="1" t="s">
        <v>2789</v>
      </c>
      <c r="Q860" s="1" t="s">
        <v>2790</v>
      </c>
      <c r="R860" s="1" t="s">
        <v>2791</v>
      </c>
      <c r="S860" s="72" t="s">
        <v>2792</v>
      </c>
      <c r="T860" s="1" t="s">
        <v>2793</v>
      </c>
      <c r="U860" s="1" t="s">
        <v>2794</v>
      </c>
      <c r="V860" s="34"/>
      <c r="W860" s="34"/>
      <c r="X860" s="34"/>
      <c r="Y860" s="34"/>
      <c r="Z860" s="34"/>
      <c r="AA860" s="43">
        <v>0</v>
      </c>
      <c r="AB860" s="46"/>
      <c r="AC860" s="46"/>
      <c r="AD860" s="46"/>
      <c r="AE860" s="1" t="s">
        <v>2795</v>
      </c>
      <c r="AF860" s="1" t="s">
        <v>90</v>
      </c>
      <c r="AG860" s="1" t="s">
        <v>186</v>
      </c>
    </row>
    <row r="861" spans="1:33" ht="76.5" x14ac:dyDescent="0.25">
      <c r="A861" s="5" t="s">
        <v>27</v>
      </c>
      <c r="B861" s="5" t="s">
        <v>2802</v>
      </c>
      <c r="C861" s="5" t="s">
        <v>2803</v>
      </c>
      <c r="D861" s="9" t="s">
        <v>102</v>
      </c>
      <c r="E861" s="1" t="s">
        <v>152</v>
      </c>
      <c r="F861" s="1" t="s">
        <v>2362</v>
      </c>
      <c r="G861" s="1" t="s">
        <v>73</v>
      </c>
      <c r="H861" s="16">
        <v>41382086</v>
      </c>
      <c r="I861" s="16">
        <v>41382086</v>
      </c>
      <c r="J861" s="1" t="s">
        <v>74</v>
      </c>
      <c r="K861" s="1" t="s">
        <v>75</v>
      </c>
      <c r="L861" s="5" t="s">
        <v>2786</v>
      </c>
      <c r="M861" s="5" t="s">
        <v>782</v>
      </c>
      <c r="N861" s="5" t="s">
        <v>2787</v>
      </c>
      <c r="O861" s="1" t="s">
        <v>2788</v>
      </c>
      <c r="P861" s="1" t="s">
        <v>2789</v>
      </c>
      <c r="Q861" s="1" t="s">
        <v>2790</v>
      </c>
      <c r="R861" s="1" t="s">
        <v>2804</v>
      </c>
      <c r="S861" s="66" t="s">
        <v>2805</v>
      </c>
      <c r="T861" s="1" t="s">
        <v>2793</v>
      </c>
      <c r="U861" s="1" t="s">
        <v>2806</v>
      </c>
      <c r="V861" s="34"/>
      <c r="W861" s="34"/>
      <c r="X861" s="34"/>
      <c r="Y861" s="34"/>
      <c r="Z861" s="34"/>
      <c r="AA861" s="43">
        <v>0</v>
      </c>
      <c r="AB861" s="46"/>
      <c r="AC861" s="46"/>
      <c r="AD861" s="46"/>
      <c r="AE861" s="1" t="s">
        <v>2807</v>
      </c>
      <c r="AF861" s="1" t="s">
        <v>90</v>
      </c>
      <c r="AG861" s="1" t="s">
        <v>186</v>
      </c>
    </row>
    <row r="862" spans="1:33" ht="76.5" x14ac:dyDescent="0.25">
      <c r="A862" s="5" t="s">
        <v>27</v>
      </c>
      <c r="B862" s="5" t="s">
        <v>2802</v>
      </c>
      <c r="C862" s="5" t="s">
        <v>2808</v>
      </c>
      <c r="D862" s="9" t="s">
        <v>102</v>
      </c>
      <c r="E862" s="1" t="s">
        <v>152</v>
      </c>
      <c r="F862" s="1" t="s">
        <v>2362</v>
      </c>
      <c r="G862" s="1" t="s">
        <v>336</v>
      </c>
      <c r="H862" s="16">
        <v>70740639</v>
      </c>
      <c r="I862" s="16">
        <v>70740639</v>
      </c>
      <c r="J862" s="1" t="s">
        <v>74</v>
      </c>
      <c r="K862" s="1" t="s">
        <v>75</v>
      </c>
      <c r="L862" s="5" t="s">
        <v>2786</v>
      </c>
      <c r="M862" s="5" t="s">
        <v>782</v>
      </c>
      <c r="N862" s="5" t="s">
        <v>2787</v>
      </c>
      <c r="O862" s="1" t="s">
        <v>2788</v>
      </c>
      <c r="P862" s="1" t="s">
        <v>2789</v>
      </c>
      <c r="Q862" s="1" t="s">
        <v>2790</v>
      </c>
      <c r="R862" s="1" t="s">
        <v>2804</v>
      </c>
      <c r="S862" s="66" t="s">
        <v>2805</v>
      </c>
      <c r="T862" s="1" t="s">
        <v>2793</v>
      </c>
      <c r="U862" s="1" t="s">
        <v>2806</v>
      </c>
      <c r="V862" s="34"/>
      <c r="W862" s="34"/>
      <c r="X862" s="34"/>
      <c r="Y862" s="34"/>
      <c r="Z862" s="34"/>
      <c r="AA862" s="43">
        <v>0</v>
      </c>
      <c r="AB862" s="46"/>
      <c r="AC862" s="46"/>
      <c r="AD862" s="46"/>
      <c r="AE862" s="1" t="s">
        <v>2807</v>
      </c>
      <c r="AF862" s="1" t="s">
        <v>90</v>
      </c>
      <c r="AG862" s="1" t="s">
        <v>186</v>
      </c>
    </row>
    <row r="863" spans="1:33" ht="76.5" x14ac:dyDescent="0.25">
      <c r="A863" s="5" t="s">
        <v>27</v>
      </c>
      <c r="B863" s="1" t="s">
        <v>2809</v>
      </c>
      <c r="C863" s="5" t="s">
        <v>2810</v>
      </c>
      <c r="D863" s="9" t="s">
        <v>102</v>
      </c>
      <c r="E863" s="1" t="s">
        <v>272</v>
      </c>
      <c r="F863" s="1" t="s">
        <v>161</v>
      </c>
      <c r="G863" s="1" t="s">
        <v>336</v>
      </c>
      <c r="H863" s="16">
        <v>165926806</v>
      </c>
      <c r="I863" s="16">
        <v>165926806</v>
      </c>
      <c r="J863" s="1" t="s">
        <v>74</v>
      </c>
      <c r="K863" s="1" t="s">
        <v>75</v>
      </c>
      <c r="L863" s="5" t="s">
        <v>2786</v>
      </c>
      <c r="M863" s="5" t="s">
        <v>782</v>
      </c>
      <c r="N863" s="5" t="s">
        <v>2787</v>
      </c>
      <c r="O863" s="1" t="s">
        <v>2788</v>
      </c>
      <c r="P863" s="1" t="s">
        <v>2789</v>
      </c>
      <c r="Q863" s="1" t="s">
        <v>2790</v>
      </c>
      <c r="R863" s="1" t="s">
        <v>2811</v>
      </c>
      <c r="S863" s="66" t="s">
        <v>2812</v>
      </c>
      <c r="T863" s="1" t="s">
        <v>2793</v>
      </c>
      <c r="U863" s="1" t="s">
        <v>2813</v>
      </c>
      <c r="V863" s="34"/>
      <c r="W863" s="34"/>
      <c r="X863" s="34"/>
      <c r="Y863" s="34"/>
      <c r="Z863" s="34"/>
      <c r="AA863" s="43">
        <v>0</v>
      </c>
      <c r="AB863" s="46"/>
      <c r="AC863" s="46"/>
      <c r="AD863" s="46"/>
      <c r="AE863" s="1" t="s">
        <v>2814</v>
      </c>
      <c r="AF863" s="1" t="s">
        <v>90</v>
      </c>
      <c r="AG863" s="1" t="s">
        <v>186</v>
      </c>
    </row>
    <row r="864" spans="1:33" ht="76.5" x14ac:dyDescent="0.25">
      <c r="A864" s="5" t="s">
        <v>27</v>
      </c>
      <c r="B864" s="1" t="s">
        <v>2815</v>
      </c>
      <c r="C864" s="5" t="s">
        <v>2816</v>
      </c>
      <c r="D864" s="9" t="s">
        <v>70</v>
      </c>
      <c r="E864" s="1" t="s">
        <v>412</v>
      </c>
      <c r="F864" s="1" t="s">
        <v>161</v>
      </c>
      <c r="G864" s="1" t="s">
        <v>73</v>
      </c>
      <c r="H864" s="16">
        <v>245881523</v>
      </c>
      <c r="I864" s="16">
        <v>245881523</v>
      </c>
      <c r="J864" s="1" t="s">
        <v>74</v>
      </c>
      <c r="K864" s="1" t="s">
        <v>75</v>
      </c>
      <c r="L864" s="5" t="s">
        <v>2786</v>
      </c>
      <c r="M864" s="5" t="s">
        <v>782</v>
      </c>
      <c r="N864" s="5" t="s">
        <v>2787</v>
      </c>
      <c r="O864" s="1" t="s">
        <v>2788</v>
      </c>
      <c r="P864" s="1" t="s">
        <v>2789</v>
      </c>
      <c r="Q864" s="1" t="s">
        <v>2790</v>
      </c>
      <c r="R864" s="1" t="s">
        <v>2811</v>
      </c>
      <c r="S864" s="66" t="s">
        <v>2812</v>
      </c>
      <c r="T864" s="1" t="s">
        <v>2793</v>
      </c>
      <c r="U864" s="1" t="s">
        <v>2817</v>
      </c>
      <c r="V864" s="34"/>
      <c r="W864" s="34"/>
      <c r="X864" s="34"/>
      <c r="Y864" s="34"/>
      <c r="Z864" s="34"/>
      <c r="AA864" s="43">
        <v>0</v>
      </c>
      <c r="AB864" s="46"/>
      <c r="AC864" s="46"/>
      <c r="AD864" s="46"/>
      <c r="AE864" s="1" t="s">
        <v>2814</v>
      </c>
      <c r="AF864" s="1" t="s">
        <v>90</v>
      </c>
      <c r="AG864" s="1" t="s">
        <v>186</v>
      </c>
    </row>
    <row r="865" spans="1:33" ht="76.5" x14ac:dyDescent="0.25">
      <c r="A865" s="5" t="s">
        <v>27</v>
      </c>
      <c r="B865" s="1" t="s">
        <v>2815</v>
      </c>
      <c r="C865" s="5" t="s">
        <v>2818</v>
      </c>
      <c r="D865" s="9" t="s">
        <v>102</v>
      </c>
      <c r="E865" s="1" t="s">
        <v>152</v>
      </c>
      <c r="F865" s="1" t="s">
        <v>2362</v>
      </c>
      <c r="G865" s="1" t="s">
        <v>336</v>
      </c>
      <c r="H865" s="16">
        <v>20000000</v>
      </c>
      <c r="I865" s="16">
        <v>20000000</v>
      </c>
      <c r="J865" s="1" t="s">
        <v>74</v>
      </c>
      <c r="K865" s="1" t="s">
        <v>75</v>
      </c>
      <c r="L865" s="5" t="s">
        <v>2786</v>
      </c>
      <c r="M865" s="5" t="s">
        <v>782</v>
      </c>
      <c r="N865" s="5" t="s">
        <v>2787</v>
      </c>
      <c r="O865" s="1" t="s">
        <v>2788</v>
      </c>
      <c r="P865" s="1" t="s">
        <v>2789</v>
      </c>
      <c r="Q865" s="1" t="s">
        <v>2790</v>
      </c>
      <c r="R865" s="1" t="s">
        <v>2811</v>
      </c>
      <c r="S865" s="66" t="s">
        <v>2812</v>
      </c>
      <c r="T865" s="1" t="s">
        <v>2793</v>
      </c>
      <c r="U865" s="1" t="s">
        <v>2819</v>
      </c>
      <c r="V865" s="34"/>
      <c r="W865" s="34"/>
      <c r="X865" s="34"/>
      <c r="Y865" s="34"/>
      <c r="Z865" s="34"/>
      <c r="AA865" s="43">
        <v>0</v>
      </c>
      <c r="AB865" s="46"/>
      <c r="AC865" s="46"/>
      <c r="AD865" s="46"/>
      <c r="AE865" s="1" t="s">
        <v>2814</v>
      </c>
      <c r="AF865" s="1" t="s">
        <v>90</v>
      </c>
      <c r="AG865" s="1" t="s">
        <v>186</v>
      </c>
    </row>
    <row r="866" spans="1:33" ht="76.5" x14ac:dyDescent="0.25">
      <c r="A866" s="5" t="s">
        <v>27</v>
      </c>
      <c r="B866" s="1">
        <v>70122002</v>
      </c>
      <c r="C866" s="5" t="s">
        <v>2820</v>
      </c>
      <c r="D866" s="9" t="s">
        <v>540</v>
      </c>
      <c r="E866" s="1" t="s">
        <v>437</v>
      </c>
      <c r="F866" s="1" t="s">
        <v>2388</v>
      </c>
      <c r="G866" s="1" t="s">
        <v>336</v>
      </c>
      <c r="H866" s="16">
        <v>12000000</v>
      </c>
      <c r="I866" s="16">
        <v>12000000</v>
      </c>
      <c r="J866" s="1" t="s">
        <v>74</v>
      </c>
      <c r="K866" s="1" t="s">
        <v>75</v>
      </c>
      <c r="L866" s="5" t="s">
        <v>2821</v>
      </c>
      <c r="M866" s="5" t="s">
        <v>782</v>
      </c>
      <c r="N866" s="5" t="s">
        <v>2787</v>
      </c>
      <c r="O866" s="1" t="s">
        <v>2788</v>
      </c>
      <c r="P866" s="1" t="s">
        <v>2789</v>
      </c>
      <c r="Q866" s="1" t="s">
        <v>2790</v>
      </c>
      <c r="R866" s="1" t="s">
        <v>2811</v>
      </c>
      <c r="S866" s="66" t="s">
        <v>2822</v>
      </c>
      <c r="T866" s="1" t="s">
        <v>2793</v>
      </c>
      <c r="U866" s="1" t="s">
        <v>2823</v>
      </c>
      <c r="V866" s="34"/>
      <c r="W866" s="34"/>
      <c r="X866" s="34"/>
      <c r="Y866" s="34"/>
      <c r="Z866" s="34"/>
      <c r="AA866" s="43">
        <v>0</v>
      </c>
      <c r="AB866" s="46"/>
      <c r="AC866" s="46"/>
      <c r="AD866" s="46"/>
      <c r="AE866" s="1" t="s">
        <v>2814</v>
      </c>
      <c r="AF866" s="1" t="s">
        <v>90</v>
      </c>
      <c r="AG866" s="1" t="s">
        <v>186</v>
      </c>
    </row>
    <row r="867" spans="1:33" ht="76.5" x14ac:dyDescent="0.25">
      <c r="A867" s="5" t="s">
        <v>27</v>
      </c>
      <c r="B867" s="1">
        <v>80141607</v>
      </c>
      <c r="C867" s="5" t="s">
        <v>2824</v>
      </c>
      <c r="D867" s="9" t="s">
        <v>138</v>
      </c>
      <c r="E867" s="1" t="s">
        <v>1305</v>
      </c>
      <c r="F867" s="1" t="s">
        <v>2388</v>
      </c>
      <c r="G867" s="1" t="s">
        <v>336</v>
      </c>
      <c r="H867" s="16">
        <v>10000000</v>
      </c>
      <c r="I867" s="16">
        <v>10000000</v>
      </c>
      <c r="J867" s="1" t="s">
        <v>74</v>
      </c>
      <c r="K867" s="1" t="s">
        <v>75</v>
      </c>
      <c r="L867" s="5" t="s">
        <v>2821</v>
      </c>
      <c r="M867" s="5" t="s">
        <v>782</v>
      </c>
      <c r="N867" s="5" t="s">
        <v>2787</v>
      </c>
      <c r="O867" s="1" t="s">
        <v>2788</v>
      </c>
      <c r="P867" s="1" t="s">
        <v>2789</v>
      </c>
      <c r="Q867" s="1" t="s">
        <v>2790</v>
      </c>
      <c r="R867" s="1" t="s">
        <v>2811</v>
      </c>
      <c r="S867" s="66" t="s">
        <v>841</v>
      </c>
      <c r="T867" s="1" t="s">
        <v>2793</v>
      </c>
      <c r="U867" s="1" t="s">
        <v>2823</v>
      </c>
      <c r="V867" s="34"/>
      <c r="W867" s="34"/>
      <c r="X867" s="34"/>
      <c r="Y867" s="34"/>
      <c r="Z867" s="34"/>
      <c r="AA867" s="43">
        <v>0</v>
      </c>
      <c r="AB867" s="46"/>
      <c r="AC867" s="46"/>
      <c r="AD867" s="46"/>
      <c r="AE867" s="1" t="s">
        <v>2814</v>
      </c>
      <c r="AF867" s="1" t="s">
        <v>90</v>
      </c>
      <c r="AG867" s="1" t="s">
        <v>186</v>
      </c>
    </row>
    <row r="868" spans="1:33" ht="76.5" x14ac:dyDescent="0.25">
      <c r="A868" s="5" t="s">
        <v>27</v>
      </c>
      <c r="B868" s="1">
        <v>80141607</v>
      </c>
      <c r="C868" s="5" t="s">
        <v>2825</v>
      </c>
      <c r="D868" s="9" t="s">
        <v>122</v>
      </c>
      <c r="E868" s="1" t="s">
        <v>139</v>
      </c>
      <c r="F868" s="1" t="s">
        <v>2362</v>
      </c>
      <c r="G868" s="1" t="s">
        <v>336</v>
      </c>
      <c r="H868" s="16">
        <v>10000000</v>
      </c>
      <c r="I868" s="16">
        <v>10000000</v>
      </c>
      <c r="J868" s="1" t="s">
        <v>74</v>
      </c>
      <c r="K868" s="1" t="s">
        <v>75</v>
      </c>
      <c r="L868" s="5" t="s">
        <v>2821</v>
      </c>
      <c r="M868" s="5" t="s">
        <v>782</v>
      </c>
      <c r="N868" s="5" t="s">
        <v>2787</v>
      </c>
      <c r="O868" s="1" t="s">
        <v>2788</v>
      </c>
      <c r="P868" s="1" t="s">
        <v>2789</v>
      </c>
      <c r="Q868" s="1" t="s">
        <v>2790</v>
      </c>
      <c r="R868" s="1" t="s">
        <v>2811</v>
      </c>
      <c r="S868" s="66" t="s">
        <v>2812</v>
      </c>
      <c r="T868" s="1" t="s">
        <v>2793</v>
      </c>
      <c r="U868" s="1" t="s">
        <v>2823</v>
      </c>
      <c r="V868" s="34"/>
      <c r="W868" s="34"/>
      <c r="X868" s="34"/>
      <c r="Y868" s="34"/>
      <c r="Z868" s="34"/>
      <c r="AA868" s="43">
        <v>0</v>
      </c>
      <c r="AB868" s="46"/>
      <c r="AC868" s="46"/>
      <c r="AD868" s="46"/>
      <c r="AE868" s="1" t="s">
        <v>2814</v>
      </c>
      <c r="AF868" s="1" t="s">
        <v>90</v>
      </c>
      <c r="AG868" s="1" t="s">
        <v>186</v>
      </c>
    </row>
    <row r="869" spans="1:33" ht="89.25" x14ac:dyDescent="0.25">
      <c r="A869" s="5" t="s">
        <v>27</v>
      </c>
      <c r="B869" s="1">
        <v>77102004</v>
      </c>
      <c r="C869" s="1" t="s">
        <v>2826</v>
      </c>
      <c r="D869" s="9" t="s">
        <v>151</v>
      </c>
      <c r="E869" s="1" t="s">
        <v>158</v>
      </c>
      <c r="F869" s="1" t="s">
        <v>2362</v>
      </c>
      <c r="G869" s="1" t="s">
        <v>336</v>
      </c>
      <c r="H869" s="16">
        <v>29800000</v>
      </c>
      <c r="I869" s="16">
        <v>29800000</v>
      </c>
      <c r="J869" s="1" t="s">
        <v>74</v>
      </c>
      <c r="K869" s="1" t="s">
        <v>75</v>
      </c>
      <c r="L869" s="5" t="s">
        <v>2821</v>
      </c>
      <c r="M869" s="5" t="s">
        <v>782</v>
      </c>
      <c r="N869" s="5" t="s">
        <v>2787</v>
      </c>
      <c r="O869" s="1" t="s">
        <v>2788</v>
      </c>
      <c r="P869" s="1" t="s">
        <v>2789</v>
      </c>
      <c r="Q869" s="1" t="s">
        <v>2790</v>
      </c>
      <c r="R869" s="1" t="s">
        <v>2827</v>
      </c>
      <c r="S869" s="66" t="s">
        <v>2822</v>
      </c>
      <c r="T869" s="1" t="s">
        <v>2793</v>
      </c>
      <c r="U869" s="1" t="s">
        <v>2828</v>
      </c>
      <c r="V869" s="34"/>
      <c r="W869" s="34"/>
      <c r="X869" s="34"/>
      <c r="Y869" s="34"/>
      <c r="Z869" s="34"/>
      <c r="AA869" s="43">
        <v>0</v>
      </c>
      <c r="AB869" s="46"/>
      <c r="AC869" s="46"/>
      <c r="AD869" s="46"/>
      <c r="AE869" s="1" t="s">
        <v>2829</v>
      </c>
      <c r="AF869" s="1" t="s">
        <v>90</v>
      </c>
      <c r="AG869" s="1" t="s">
        <v>186</v>
      </c>
    </row>
    <row r="870" spans="1:33" ht="89.25" x14ac:dyDescent="0.25">
      <c r="A870" s="5" t="s">
        <v>27</v>
      </c>
      <c r="B870" s="1" t="s">
        <v>2830</v>
      </c>
      <c r="C870" s="1" t="s">
        <v>2831</v>
      </c>
      <c r="D870" s="9" t="s">
        <v>151</v>
      </c>
      <c r="E870" s="1" t="s">
        <v>158</v>
      </c>
      <c r="F870" s="1" t="s">
        <v>2388</v>
      </c>
      <c r="G870" s="1" t="s">
        <v>336</v>
      </c>
      <c r="H870" s="16">
        <v>32383303</v>
      </c>
      <c r="I870" s="16">
        <v>32383303</v>
      </c>
      <c r="J870" s="1" t="s">
        <v>74</v>
      </c>
      <c r="K870" s="1" t="s">
        <v>75</v>
      </c>
      <c r="L870" s="5" t="s">
        <v>2821</v>
      </c>
      <c r="M870" s="5" t="s">
        <v>782</v>
      </c>
      <c r="N870" s="5" t="s">
        <v>2787</v>
      </c>
      <c r="O870" s="1" t="s">
        <v>2788</v>
      </c>
      <c r="P870" s="1" t="s">
        <v>2789</v>
      </c>
      <c r="Q870" s="1" t="s">
        <v>2790</v>
      </c>
      <c r="R870" s="1" t="s">
        <v>2827</v>
      </c>
      <c r="S870" s="66" t="s">
        <v>2822</v>
      </c>
      <c r="T870" s="1" t="s">
        <v>2793</v>
      </c>
      <c r="U870" s="1" t="s">
        <v>2828</v>
      </c>
      <c r="V870" s="34"/>
      <c r="W870" s="34"/>
      <c r="X870" s="34"/>
      <c r="Y870" s="34"/>
      <c r="Z870" s="34"/>
      <c r="AA870" s="43">
        <v>0</v>
      </c>
      <c r="AB870" s="46"/>
      <c r="AC870" s="46"/>
      <c r="AD870" s="46"/>
      <c r="AE870" s="1" t="s">
        <v>2829</v>
      </c>
      <c r="AF870" s="1" t="s">
        <v>90</v>
      </c>
      <c r="AG870" s="1" t="s">
        <v>186</v>
      </c>
    </row>
    <row r="871" spans="1:33" ht="63.75" x14ac:dyDescent="0.25">
      <c r="A871" s="5" t="s">
        <v>27</v>
      </c>
      <c r="B871" s="5" t="s">
        <v>2832</v>
      </c>
      <c r="C871" s="5" t="s">
        <v>2833</v>
      </c>
      <c r="D871" s="9" t="s">
        <v>151</v>
      </c>
      <c r="E871" s="1" t="s">
        <v>158</v>
      </c>
      <c r="F871" s="1" t="s">
        <v>2362</v>
      </c>
      <c r="G871" s="1" t="s">
        <v>336</v>
      </c>
      <c r="H871" s="16">
        <v>604728000</v>
      </c>
      <c r="I871" s="16">
        <v>604728000</v>
      </c>
      <c r="J871" s="1" t="s">
        <v>74</v>
      </c>
      <c r="K871" s="1" t="s">
        <v>75</v>
      </c>
      <c r="L871" s="5" t="s">
        <v>2821</v>
      </c>
      <c r="M871" s="5" t="s">
        <v>782</v>
      </c>
      <c r="N871" s="5" t="s">
        <v>2787</v>
      </c>
      <c r="O871" s="1" t="s">
        <v>2788</v>
      </c>
      <c r="P871" s="1" t="s">
        <v>2564</v>
      </c>
      <c r="Q871" s="1" t="s">
        <v>2834</v>
      </c>
      <c r="R871" s="1" t="s">
        <v>2835</v>
      </c>
      <c r="S871" s="66" t="s">
        <v>2836</v>
      </c>
      <c r="T871" s="1" t="s">
        <v>2837</v>
      </c>
      <c r="U871" s="1" t="s">
        <v>2838</v>
      </c>
      <c r="V871" s="34"/>
      <c r="W871" s="34"/>
      <c r="X871" s="34"/>
      <c r="Y871" s="34"/>
      <c r="Z871" s="34"/>
      <c r="AA871" s="43">
        <v>0</v>
      </c>
      <c r="AB871" s="46"/>
      <c r="AC871" s="46"/>
      <c r="AD871" s="46"/>
      <c r="AE871" s="1" t="s">
        <v>2839</v>
      </c>
      <c r="AF871" s="1" t="s">
        <v>90</v>
      </c>
      <c r="AG871" s="1" t="s">
        <v>186</v>
      </c>
    </row>
    <row r="872" spans="1:33" ht="63.75" x14ac:dyDescent="0.25">
      <c r="A872" s="5" t="s">
        <v>27</v>
      </c>
      <c r="B872" s="1" t="s">
        <v>2840</v>
      </c>
      <c r="C872" s="1" t="s">
        <v>2841</v>
      </c>
      <c r="D872" s="9" t="s">
        <v>151</v>
      </c>
      <c r="E872" s="1" t="s">
        <v>158</v>
      </c>
      <c r="F872" s="1" t="s">
        <v>161</v>
      </c>
      <c r="G872" s="1" t="s">
        <v>336</v>
      </c>
      <c r="H872" s="16">
        <v>110000000</v>
      </c>
      <c r="I872" s="16">
        <v>110000000</v>
      </c>
      <c r="J872" s="1" t="s">
        <v>74</v>
      </c>
      <c r="K872" s="1" t="s">
        <v>75</v>
      </c>
      <c r="L872" s="5" t="s">
        <v>2821</v>
      </c>
      <c r="M872" s="5" t="s">
        <v>782</v>
      </c>
      <c r="N872" s="5" t="s">
        <v>2787</v>
      </c>
      <c r="O872" s="1" t="s">
        <v>2788</v>
      </c>
      <c r="P872" s="1" t="s">
        <v>2564</v>
      </c>
      <c r="Q872" s="1" t="s">
        <v>2834</v>
      </c>
      <c r="R872" s="1" t="s">
        <v>2835</v>
      </c>
      <c r="S872" s="66" t="s">
        <v>2836</v>
      </c>
      <c r="T872" s="1" t="s">
        <v>2837</v>
      </c>
      <c r="U872" s="1" t="s">
        <v>2838</v>
      </c>
      <c r="V872" s="34"/>
      <c r="W872" s="34"/>
      <c r="X872" s="34"/>
      <c r="Y872" s="34"/>
      <c r="Z872" s="34"/>
      <c r="AA872" s="43">
        <v>0</v>
      </c>
      <c r="AB872" s="46"/>
      <c r="AC872" s="46"/>
      <c r="AD872" s="46"/>
      <c r="AE872" s="1" t="s">
        <v>2839</v>
      </c>
      <c r="AF872" s="1" t="s">
        <v>90</v>
      </c>
      <c r="AG872" s="1" t="s">
        <v>186</v>
      </c>
    </row>
    <row r="873" spans="1:33" ht="63.75" x14ac:dyDescent="0.25">
      <c r="A873" s="5" t="s">
        <v>27</v>
      </c>
      <c r="B873" s="1" t="s">
        <v>2842</v>
      </c>
      <c r="C873" s="1" t="s">
        <v>2843</v>
      </c>
      <c r="D873" s="9" t="s">
        <v>70</v>
      </c>
      <c r="E873" s="1" t="s">
        <v>412</v>
      </c>
      <c r="F873" s="1" t="s">
        <v>311</v>
      </c>
      <c r="G873" s="1" t="s">
        <v>336</v>
      </c>
      <c r="H873" s="16">
        <v>46095512</v>
      </c>
      <c r="I873" s="16">
        <v>46095512</v>
      </c>
      <c r="J873" s="1" t="s">
        <v>74</v>
      </c>
      <c r="K873" s="1" t="s">
        <v>75</v>
      </c>
      <c r="L873" s="5" t="s">
        <v>2821</v>
      </c>
      <c r="M873" s="5" t="s">
        <v>782</v>
      </c>
      <c r="N873" s="5" t="s">
        <v>2787</v>
      </c>
      <c r="O873" s="1" t="s">
        <v>2788</v>
      </c>
      <c r="P873" s="1" t="s">
        <v>2564</v>
      </c>
      <c r="Q873" s="1" t="s">
        <v>2834</v>
      </c>
      <c r="R873" s="1" t="s">
        <v>2835</v>
      </c>
      <c r="S873" s="66" t="s">
        <v>2836</v>
      </c>
      <c r="T873" s="1" t="s">
        <v>2837</v>
      </c>
      <c r="U873" s="1" t="s">
        <v>2838</v>
      </c>
      <c r="V873" s="34"/>
      <c r="W873" s="34"/>
      <c r="X873" s="34"/>
      <c r="Y873" s="34"/>
      <c r="Z873" s="34"/>
      <c r="AA873" s="43">
        <v>0</v>
      </c>
      <c r="AB873" s="46"/>
      <c r="AC873" s="46"/>
      <c r="AD873" s="46"/>
      <c r="AE873" s="1" t="s">
        <v>2839</v>
      </c>
      <c r="AF873" s="1" t="s">
        <v>90</v>
      </c>
      <c r="AG873" s="1" t="s">
        <v>186</v>
      </c>
    </row>
    <row r="874" spans="1:33" ht="76.5" x14ac:dyDescent="0.25">
      <c r="A874" s="5" t="s">
        <v>27</v>
      </c>
      <c r="B874" s="1" t="s">
        <v>2844</v>
      </c>
      <c r="C874" s="1" t="s">
        <v>2845</v>
      </c>
      <c r="D874" s="9" t="s">
        <v>151</v>
      </c>
      <c r="E874" s="1" t="s">
        <v>158</v>
      </c>
      <c r="F874" s="1" t="s">
        <v>2362</v>
      </c>
      <c r="G874" s="1" t="s">
        <v>73</v>
      </c>
      <c r="H874" s="16">
        <v>3491891946</v>
      </c>
      <c r="I874" s="16">
        <v>3491891946</v>
      </c>
      <c r="J874" s="1" t="s">
        <v>74</v>
      </c>
      <c r="K874" s="1" t="s">
        <v>75</v>
      </c>
      <c r="L874" s="5" t="s">
        <v>2821</v>
      </c>
      <c r="M874" s="5" t="s">
        <v>782</v>
      </c>
      <c r="N874" s="5" t="s">
        <v>2787</v>
      </c>
      <c r="O874" s="1" t="s">
        <v>2788</v>
      </c>
      <c r="P874" s="1" t="s">
        <v>2789</v>
      </c>
      <c r="Q874" s="1" t="s">
        <v>2790</v>
      </c>
      <c r="R874" s="1" t="s">
        <v>2846</v>
      </c>
      <c r="S874" s="66" t="s">
        <v>2847</v>
      </c>
      <c r="T874" s="1" t="s">
        <v>2793</v>
      </c>
      <c r="U874" s="1" t="s">
        <v>2848</v>
      </c>
      <c r="V874" s="34"/>
      <c r="W874" s="34"/>
      <c r="X874" s="34"/>
      <c r="Y874" s="34"/>
      <c r="Z874" s="34"/>
      <c r="AA874" s="43">
        <v>0</v>
      </c>
      <c r="AB874" s="46"/>
      <c r="AC874" s="46"/>
      <c r="AD874" s="46"/>
      <c r="AE874" s="5" t="s">
        <v>2849</v>
      </c>
      <c r="AF874" s="1" t="s">
        <v>90</v>
      </c>
      <c r="AG874" s="1" t="s">
        <v>186</v>
      </c>
    </row>
    <row r="875" spans="1:33" ht="76.5" x14ac:dyDescent="0.25">
      <c r="A875" s="5" t="s">
        <v>27</v>
      </c>
      <c r="B875" s="1" t="s">
        <v>2850</v>
      </c>
      <c r="C875" s="1" t="s">
        <v>2851</v>
      </c>
      <c r="D875" s="9" t="s">
        <v>540</v>
      </c>
      <c r="E875" s="1" t="s">
        <v>354</v>
      </c>
      <c r="F875" s="1" t="s">
        <v>311</v>
      </c>
      <c r="G875" s="1" t="s">
        <v>73</v>
      </c>
      <c r="H875" s="16">
        <v>150000000</v>
      </c>
      <c r="I875" s="16">
        <v>150000000</v>
      </c>
      <c r="J875" s="1" t="s">
        <v>74</v>
      </c>
      <c r="K875" s="1" t="s">
        <v>75</v>
      </c>
      <c r="L875" s="5" t="s">
        <v>2821</v>
      </c>
      <c r="M875" s="5" t="s">
        <v>782</v>
      </c>
      <c r="N875" s="5" t="s">
        <v>2787</v>
      </c>
      <c r="O875" s="1" t="s">
        <v>2788</v>
      </c>
      <c r="P875" s="1" t="s">
        <v>2789</v>
      </c>
      <c r="Q875" s="1" t="s">
        <v>2790</v>
      </c>
      <c r="R875" s="1" t="s">
        <v>2846</v>
      </c>
      <c r="S875" s="66" t="s">
        <v>2847</v>
      </c>
      <c r="T875" s="1" t="s">
        <v>2793</v>
      </c>
      <c r="U875" s="1" t="s">
        <v>2852</v>
      </c>
      <c r="V875" s="34"/>
      <c r="W875" s="34"/>
      <c r="X875" s="34"/>
      <c r="Y875" s="34"/>
      <c r="Z875" s="34"/>
      <c r="AA875" s="43">
        <v>0</v>
      </c>
      <c r="AB875" s="46"/>
      <c r="AC875" s="46"/>
      <c r="AD875" s="46"/>
      <c r="AE875" s="5" t="s">
        <v>2849</v>
      </c>
      <c r="AF875" s="1" t="s">
        <v>90</v>
      </c>
      <c r="AG875" s="1" t="s">
        <v>186</v>
      </c>
    </row>
    <row r="876" spans="1:33" ht="76.5" x14ac:dyDescent="0.25">
      <c r="A876" s="5" t="s">
        <v>27</v>
      </c>
      <c r="B876" s="5" t="s">
        <v>2853</v>
      </c>
      <c r="C876" s="5" t="s">
        <v>2854</v>
      </c>
      <c r="D876" s="9" t="s">
        <v>102</v>
      </c>
      <c r="E876" s="1" t="s">
        <v>1910</v>
      </c>
      <c r="F876" s="1" t="s">
        <v>2388</v>
      </c>
      <c r="G876" s="1" t="s">
        <v>73</v>
      </c>
      <c r="H876" s="16">
        <v>60000000</v>
      </c>
      <c r="I876" s="16">
        <v>60000000</v>
      </c>
      <c r="J876" s="1" t="s">
        <v>74</v>
      </c>
      <c r="K876" s="1" t="s">
        <v>75</v>
      </c>
      <c r="L876" s="5" t="s">
        <v>2821</v>
      </c>
      <c r="M876" s="5" t="s">
        <v>782</v>
      </c>
      <c r="N876" s="5" t="s">
        <v>2787</v>
      </c>
      <c r="O876" s="1" t="s">
        <v>2788</v>
      </c>
      <c r="P876" s="1" t="s">
        <v>2789</v>
      </c>
      <c r="Q876" s="1" t="s">
        <v>2790</v>
      </c>
      <c r="R876" s="1" t="s">
        <v>2846</v>
      </c>
      <c r="S876" s="66" t="s">
        <v>2847</v>
      </c>
      <c r="T876" s="1" t="s">
        <v>2793</v>
      </c>
      <c r="U876" s="1" t="s">
        <v>2852</v>
      </c>
      <c r="V876" s="34"/>
      <c r="W876" s="34"/>
      <c r="X876" s="34"/>
      <c r="Y876" s="34"/>
      <c r="Z876" s="34"/>
      <c r="AA876" s="43">
        <v>0</v>
      </c>
      <c r="AB876" s="46"/>
      <c r="AC876" s="46"/>
      <c r="AD876" s="46"/>
      <c r="AE876" s="1" t="s">
        <v>2849</v>
      </c>
      <c r="AF876" s="1" t="s">
        <v>90</v>
      </c>
      <c r="AG876" s="1" t="s">
        <v>186</v>
      </c>
    </row>
    <row r="877" spans="1:33" ht="76.5" x14ac:dyDescent="0.25">
      <c r="A877" s="5" t="s">
        <v>27</v>
      </c>
      <c r="B877" s="5" t="s">
        <v>2855</v>
      </c>
      <c r="C877" s="5" t="s">
        <v>2856</v>
      </c>
      <c r="D877" s="9" t="s">
        <v>151</v>
      </c>
      <c r="E877" s="1" t="s">
        <v>1671</v>
      </c>
      <c r="F877" s="1" t="s">
        <v>311</v>
      </c>
      <c r="G877" s="1" t="s">
        <v>73</v>
      </c>
      <c r="H877" s="16">
        <v>160000000</v>
      </c>
      <c r="I877" s="16">
        <v>160000000</v>
      </c>
      <c r="J877" s="1" t="s">
        <v>74</v>
      </c>
      <c r="K877" s="1" t="s">
        <v>75</v>
      </c>
      <c r="L877" s="5" t="s">
        <v>2821</v>
      </c>
      <c r="M877" s="5" t="s">
        <v>782</v>
      </c>
      <c r="N877" s="5" t="s">
        <v>2787</v>
      </c>
      <c r="O877" s="1" t="s">
        <v>2788</v>
      </c>
      <c r="P877" s="1" t="s">
        <v>2789</v>
      </c>
      <c r="Q877" s="1" t="s">
        <v>2790</v>
      </c>
      <c r="R877" s="1" t="s">
        <v>2846</v>
      </c>
      <c r="S877" s="66" t="s">
        <v>2847</v>
      </c>
      <c r="T877" s="1" t="s">
        <v>2793</v>
      </c>
      <c r="U877" s="1" t="s">
        <v>2852</v>
      </c>
      <c r="V877" s="34"/>
      <c r="W877" s="34"/>
      <c r="X877" s="34"/>
      <c r="Y877" s="34"/>
      <c r="Z877" s="34"/>
      <c r="AA877" s="43">
        <v>0</v>
      </c>
      <c r="AB877" s="46"/>
      <c r="AC877" s="46"/>
      <c r="AD877" s="46"/>
      <c r="AE877" s="1" t="s">
        <v>2857</v>
      </c>
      <c r="AF877" s="1" t="s">
        <v>90</v>
      </c>
      <c r="AG877" s="1" t="s">
        <v>186</v>
      </c>
    </row>
    <row r="878" spans="1:33" ht="102" x14ac:dyDescent="0.25">
      <c r="A878" s="5" t="s">
        <v>27</v>
      </c>
      <c r="B878" s="5" t="s">
        <v>2855</v>
      </c>
      <c r="C878" s="5" t="s">
        <v>2856</v>
      </c>
      <c r="D878" s="9" t="s">
        <v>151</v>
      </c>
      <c r="E878" s="1" t="s">
        <v>1671</v>
      </c>
      <c r="F878" s="1" t="s">
        <v>311</v>
      </c>
      <c r="G878" s="1" t="s">
        <v>73</v>
      </c>
      <c r="H878" s="16">
        <v>70000000</v>
      </c>
      <c r="I878" s="16">
        <v>70000000</v>
      </c>
      <c r="J878" s="1" t="s">
        <v>74</v>
      </c>
      <c r="K878" s="1" t="s">
        <v>75</v>
      </c>
      <c r="L878" s="5" t="s">
        <v>2821</v>
      </c>
      <c r="M878" s="5" t="s">
        <v>782</v>
      </c>
      <c r="N878" s="5" t="s">
        <v>2787</v>
      </c>
      <c r="O878" s="1" t="s">
        <v>2788</v>
      </c>
      <c r="P878" s="1" t="s">
        <v>2789</v>
      </c>
      <c r="Q878" s="1" t="s">
        <v>2790</v>
      </c>
      <c r="R878" s="1" t="s">
        <v>2858</v>
      </c>
      <c r="S878" s="66" t="s">
        <v>2859</v>
      </c>
      <c r="T878" s="1" t="s">
        <v>2793</v>
      </c>
      <c r="U878" s="1" t="s">
        <v>2860</v>
      </c>
      <c r="V878" s="34"/>
      <c r="W878" s="34"/>
      <c r="X878" s="34"/>
      <c r="Y878" s="34"/>
      <c r="Z878" s="34"/>
      <c r="AA878" s="43">
        <v>0</v>
      </c>
      <c r="AB878" s="46"/>
      <c r="AC878" s="46"/>
      <c r="AD878" s="46"/>
      <c r="AE878" s="1" t="s">
        <v>2861</v>
      </c>
      <c r="AF878" s="1" t="s">
        <v>90</v>
      </c>
      <c r="AG878" s="1" t="s">
        <v>186</v>
      </c>
    </row>
    <row r="879" spans="1:33" ht="102" x14ac:dyDescent="0.25">
      <c r="A879" s="5" t="s">
        <v>27</v>
      </c>
      <c r="B879" s="1" t="s">
        <v>2862</v>
      </c>
      <c r="C879" s="1" t="s">
        <v>2863</v>
      </c>
      <c r="D879" s="9" t="s">
        <v>151</v>
      </c>
      <c r="E879" s="1" t="s">
        <v>158</v>
      </c>
      <c r="F879" s="1" t="s">
        <v>2362</v>
      </c>
      <c r="G879" s="1" t="s">
        <v>73</v>
      </c>
      <c r="H879" s="16">
        <v>80000000</v>
      </c>
      <c r="I879" s="16">
        <v>80000000</v>
      </c>
      <c r="J879" s="1" t="s">
        <v>74</v>
      </c>
      <c r="K879" s="1" t="s">
        <v>75</v>
      </c>
      <c r="L879" s="5" t="s">
        <v>2821</v>
      </c>
      <c r="M879" s="5" t="s">
        <v>782</v>
      </c>
      <c r="N879" s="5" t="s">
        <v>2787</v>
      </c>
      <c r="O879" s="1" t="s">
        <v>2788</v>
      </c>
      <c r="P879" s="1" t="s">
        <v>2789</v>
      </c>
      <c r="Q879" s="1" t="s">
        <v>2790</v>
      </c>
      <c r="R879" s="1" t="s">
        <v>2864</v>
      </c>
      <c r="S879" s="66" t="s">
        <v>2865</v>
      </c>
      <c r="T879" s="1" t="s">
        <v>2793</v>
      </c>
      <c r="U879" s="1" t="s">
        <v>2866</v>
      </c>
      <c r="V879" s="34"/>
      <c r="W879" s="34"/>
      <c r="X879" s="34"/>
      <c r="Y879" s="34"/>
      <c r="Z879" s="34"/>
      <c r="AA879" s="43">
        <v>0</v>
      </c>
      <c r="AB879" s="46"/>
      <c r="AC879" s="46"/>
      <c r="AD879" s="46"/>
      <c r="AE879" s="1" t="s">
        <v>2867</v>
      </c>
      <c r="AF879" s="1" t="s">
        <v>90</v>
      </c>
      <c r="AG879" s="1" t="s">
        <v>186</v>
      </c>
    </row>
    <row r="880" spans="1:33" ht="63.75" x14ac:dyDescent="0.25">
      <c r="A880" s="5" t="s">
        <v>27</v>
      </c>
      <c r="B880" s="5" t="s">
        <v>2868</v>
      </c>
      <c r="C880" s="5" t="s">
        <v>2869</v>
      </c>
      <c r="D880" s="9" t="s">
        <v>102</v>
      </c>
      <c r="E880" s="1" t="s">
        <v>412</v>
      </c>
      <c r="F880" s="1" t="s">
        <v>2362</v>
      </c>
      <c r="G880" s="1" t="s">
        <v>2499</v>
      </c>
      <c r="H880" s="16">
        <f>4054087515-1420000000</f>
        <v>2634087515</v>
      </c>
      <c r="I880" s="16">
        <f>4054087515-1420000000</f>
        <v>2634087515</v>
      </c>
      <c r="J880" s="1" t="s">
        <v>916</v>
      </c>
      <c r="K880" s="85" t="s">
        <v>2870</v>
      </c>
      <c r="L880" s="5" t="s">
        <v>2821</v>
      </c>
      <c r="M880" s="5" t="s">
        <v>782</v>
      </c>
      <c r="N880" s="5" t="s">
        <v>2787</v>
      </c>
      <c r="O880" s="1" t="s">
        <v>2788</v>
      </c>
      <c r="P880" s="1" t="s">
        <v>2564</v>
      </c>
      <c r="Q880" s="1" t="s">
        <v>2834</v>
      </c>
      <c r="R880" s="1" t="s">
        <v>2835</v>
      </c>
      <c r="S880" s="66" t="s">
        <v>2836</v>
      </c>
      <c r="T880" s="1" t="s">
        <v>2837</v>
      </c>
      <c r="U880" s="1" t="s">
        <v>2838</v>
      </c>
      <c r="V880" s="34"/>
      <c r="W880" s="34"/>
      <c r="X880" s="34"/>
      <c r="Y880" s="34"/>
      <c r="Z880" s="34"/>
      <c r="AA880" s="43">
        <v>0</v>
      </c>
      <c r="AB880" s="46"/>
      <c r="AC880" s="46"/>
      <c r="AD880" s="46"/>
      <c r="AE880" s="1" t="s">
        <v>2839</v>
      </c>
      <c r="AF880" s="1" t="s">
        <v>90</v>
      </c>
      <c r="AG880" s="1" t="s">
        <v>186</v>
      </c>
    </row>
    <row r="881" spans="1:33" ht="63.75" x14ac:dyDescent="0.25">
      <c r="A881" s="5" t="s">
        <v>27</v>
      </c>
      <c r="B881" s="5" t="s">
        <v>2868</v>
      </c>
      <c r="C881" s="5" t="s">
        <v>2869</v>
      </c>
      <c r="D881" s="9" t="s">
        <v>102</v>
      </c>
      <c r="E881" s="1" t="s">
        <v>412</v>
      </c>
      <c r="F881" s="1" t="s">
        <v>2362</v>
      </c>
      <c r="G881" s="1" t="s">
        <v>336</v>
      </c>
      <c r="H881" s="16">
        <f>1988306895-1080000000</f>
        <v>908306895</v>
      </c>
      <c r="I881" s="16">
        <f>1988306895-1080000000</f>
        <v>908306895</v>
      </c>
      <c r="J881" s="1" t="s">
        <v>916</v>
      </c>
      <c r="K881" s="85" t="s">
        <v>2870</v>
      </c>
      <c r="L881" s="5" t="s">
        <v>2821</v>
      </c>
      <c r="M881" s="5" t="s">
        <v>782</v>
      </c>
      <c r="N881" s="5" t="s">
        <v>2787</v>
      </c>
      <c r="O881" s="1" t="s">
        <v>2788</v>
      </c>
      <c r="P881" s="1" t="s">
        <v>2564</v>
      </c>
      <c r="Q881" s="1" t="s">
        <v>2834</v>
      </c>
      <c r="R881" s="1" t="s">
        <v>2835</v>
      </c>
      <c r="S881" s="66" t="s">
        <v>2836</v>
      </c>
      <c r="T881" s="1" t="s">
        <v>2837</v>
      </c>
      <c r="U881" s="1" t="s">
        <v>2838</v>
      </c>
      <c r="V881" s="34"/>
      <c r="W881" s="34"/>
      <c r="X881" s="34"/>
      <c r="Y881" s="34"/>
      <c r="Z881" s="34"/>
      <c r="AA881" s="43">
        <v>0</v>
      </c>
      <c r="AB881" s="46"/>
      <c r="AC881" s="46"/>
      <c r="AD881" s="46"/>
      <c r="AE881" s="1" t="s">
        <v>2839</v>
      </c>
      <c r="AF881" s="1" t="s">
        <v>90</v>
      </c>
      <c r="AG881" s="1" t="s">
        <v>186</v>
      </c>
    </row>
    <row r="882" spans="1:33" ht="63.75" x14ac:dyDescent="0.25">
      <c r="A882" s="5" t="s">
        <v>27</v>
      </c>
      <c r="B882" s="5" t="s">
        <v>527</v>
      </c>
      <c r="C882" s="5" t="s">
        <v>2871</v>
      </c>
      <c r="D882" s="9" t="s">
        <v>102</v>
      </c>
      <c r="E882" s="1" t="s">
        <v>152</v>
      </c>
      <c r="F882" s="1" t="s">
        <v>2362</v>
      </c>
      <c r="G882" s="1" t="s">
        <v>336</v>
      </c>
      <c r="H882" s="16">
        <f>111828688-50500000</f>
        <v>61328688</v>
      </c>
      <c r="I882" s="16">
        <v>61328688</v>
      </c>
      <c r="J882" s="1" t="s">
        <v>916</v>
      </c>
      <c r="K882" s="85" t="s">
        <v>2870</v>
      </c>
      <c r="L882" s="5" t="s">
        <v>2821</v>
      </c>
      <c r="M882" s="5" t="s">
        <v>782</v>
      </c>
      <c r="N882" s="5" t="s">
        <v>2787</v>
      </c>
      <c r="O882" s="1" t="s">
        <v>2788</v>
      </c>
      <c r="P882" s="1" t="s">
        <v>2564</v>
      </c>
      <c r="Q882" s="1" t="s">
        <v>2834</v>
      </c>
      <c r="R882" s="1" t="s">
        <v>2835</v>
      </c>
      <c r="S882" s="66" t="s">
        <v>2836</v>
      </c>
      <c r="T882" s="1" t="s">
        <v>2837</v>
      </c>
      <c r="U882" s="1" t="s">
        <v>2838</v>
      </c>
      <c r="V882" s="34"/>
      <c r="W882" s="34"/>
      <c r="X882" s="34"/>
      <c r="Y882" s="34"/>
      <c r="Z882" s="34"/>
      <c r="AA882" s="43">
        <v>0</v>
      </c>
      <c r="AB882" s="46"/>
      <c r="AC882" s="46"/>
      <c r="AD882" s="46"/>
      <c r="AE882" s="1" t="s">
        <v>2839</v>
      </c>
      <c r="AF882" s="1" t="s">
        <v>90</v>
      </c>
      <c r="AG882" s="1" t="s">
        <v>186</v>
      </c>
    </row>
    <row r="883" spans="1:33" ht="102" x14ac:dyDescent="0.25">
      <c r="A883" s="5" t="s">
        <v>27</v>
      </c>
      <c r="B883" s="5" t="s">
        <v>2872</v>
      </c>
      <c r="C883" s="5" t="s">
        <v>2873</v>
      </c>
      <c r="D883" s="9" t="s">
        <v>540</v>
      </c>
      <c r="E883" s="1" t="s">
        <v>2633</v>
      </c>
      <c r="F883" s="1" t="s">
        <v>2388</v>
      </c>
      <c r="G883" s="1" t="s">
        <v>73</v>
      </c>
      <c r="H883" s="16">
        <v>8000000</v>
      </c>
      <c r="I883" s="16">
        <v>8000000</v>
      </c>
      <c r="J883" s="1" t="s">
        <v>74</v>
      </c>
      <c r="K883" s="1" t="s">
        <v>75</v>
      </c>
      <c r="L883" s="5" t="s">
        <v>2821</v>
      </c>
      <c r="M883" s="5" t="s">
        <v>782</v>
      </c>
      <c r="N883" s="5" t="s">
        <v>2787</v>
      </c>
      <c r="O883" s="1" t="s">
        <v>2788</v>
      </c>
      <c r="P883" s="1" t="s">
        <v>2789</v>
      </c>
      <c r="Q883" s="1" t="s">
        <v>2790</v>
      </c>
      <c r="R883" s="1" t="s">
        <v>2858</v>
      </c>
      <c r="S883" s="66" t="s">
        <v>2859</v>
      </c>
      <c r="T883" s="1" t="s">
        <v>2793</v>
      </c>
      <c r="U883" s="1" t="s">
        <v>2874</v>
      </c>
      <c r="V883" s="34"/>
      <c r="W883" s="34"/>
      <c r="X883" s="34"/>
      <c r="Y883" s="34"/>
      <c r="Z883" s="34"/>
      <c r="AA883" s="43">
        <v>0</v>
      </c>
      <c r="AB883" s="46"/>
      <c r="AC883" s="46"/>
      <c r="AD883" s="46"/>
      <c r="AE883" s="1" t="s">
        <v>2861</v>
      </c>
      <c r="AF883" s="1" t="s">
        <v>90</v>
      </c>
      <c r="AG883" s="1" t="s">
        <v>186</v>
      </c>
    </row>
    <row r="884" spans="1:33" ht="102" x14ac:dyDescent="0.25">
      <c r="A884" s="5" t="s">
        <v>27</v>
      </c>
      <c r="B884" s="1" t="s">
        <v>2875</v>
      </c>
      <c r="C884" s="1" t="s">
        <v>2876</v>
      </c>
      <c r="D884" s="9" t="s">
        <v>102</v>
      </c>
      <c r="E884" s="1" t="s">
        <v>1910</v>
      </c>
      <c r="F884" s="1" t="s">
        <v>2362</v>
      </c>
      <c r="G884" s="1" t="s">
        <v>73</v>
      </c>
      <c r="H884" s="16">
        <v>150000000</v>
      </c>
      <c r="I884" s="16">
        <v>150000000</v>
      </c>
      <c r="J884" s="1" t="s">
        <v>74</v>
      </c>
      <c r="K884" s="1" t="s">
        <v>75</v>
      </c>
      <c r="L884" s="5" t="s">
        <v>2821</v>
      </c>
      <c r="M884" s="5" t="s">
        <v>782</v>
      </c>
      <c r="N884" s="5" t="s">
        <v>2787</v>
      </c>
      <c r="O884" s="1" t="s">
        <v>2788</v>
      </c>
      <c r="P884" s="1" t="s">
        <v>2789</v>
      </c>
      <c r="Q884" s="1" t="s">
        <v>2790</v>
      </c>
      <c r="R884" s="1" t="s">
        <v>2858</v>
      </c>
      <c r="S884" s="66" t="s">
        <v>2859</v>
      </c>
      <c r="T884" s="1" t="s">
        <v>2793</v>
      </c>
      <c r="U884" s="1" t="s">
        <v>2877</v>
      </c>
      <c r="V884" s="34"/>
      <c r="W884" s="34"/>
      <c r="X884" s="34"/>
      <c r="Y884" s="34"/>
      <c r="Z884" s="34"/>
      <c r="AA884" s="43">
        <v>0</v>
      </c>
      <c r="AB884" s="46"/>
      <c r="AC884" s="46"/>
      <c r="AD884" s="46"/>
      <c r="AE884" s="1" t="s">
        <v>2861</v>
      </c>
      <c r="AF884" s="1" t="s">
        <v>90</v>
      </c>
      <c r="AG884" s="1" t="s">
        <v>186</v>
      </c>
    </row>
    <row r="885" spans="1:33" ht="102" x14ac:dyDescent="0.25">
      <c r="A885" s="5" t="s">
        <v>27</v>
      </c>
      <c r="B885" s="34">
        <v>80111504</v>
      </c>
      <c r="C885" s="5" t="s">
        <v>2878</v>
      </c>
      <c r="D885" s="9" t="s">
        <v>96</v>
      </c>
      <c r="E885" s="1" t="s">
        <v>437</v>
      </c>
      <c r="F885" s="1" t="s">
        <v>2362</v>
      </c>
      <c r="G885" s="1" t="s">
        <v>73</v>
      </c>
      <c r="H885" s="51">
        <v>12000000</v>
      </c>
      <c r="I885" s="51">
        <v>12000000</v>
      </c>
      <c r="J885" s="1" t="s">
        <v>74</v>
      </c>
      <c r="K885" s="1" t="s">
        <v>75</v>
      </c>
      <c r="L885" s="5" t="s">
        <v>2821</v>
      </c>
      <c r="M885" s="5" t="s">
        <v>782</v>
      </c>
      <c r="N885" s="5" t="s">
        <v>2787</v>
      </c>
      <c r="O885" s="1" t="s">
        <v>2788</v>
      </c>
      <c r="P885" s="1" t="s">
        <v>2789</v>
      </c>
      <c r="Q885" s="1" t="s">
        <v>2790</v>
      </c>
      <c r="R885" s="1" t="s">
        <v>2858</v>
      </c>
      <c r="S885" s="66" t="s">
        <v>2859</v>
      </c>
      <c r="T885" s="1" t="s">
        <v>2793</v>
      </c>
      <c r="U885" s="1" t="s">
        <v>2874</v>
      </c>
      <c r="V885" s="34"/>
      <c r="W885" s="34"/>
      <c r="X885" s="34"/>
      <c r="Y885" s="34"/>
      <c r="Z885" s="34"/>
      <c r="AA885" s="43">
        <v>0</v>
      </c>
      <c r="AB885" s="46"/>
      <c r="AC885" s="46"/>
      <c r="AD885" s="46"/>
      <c r="AE885" s="1" t="s">
        <v>2861</v>
      </c>
      <c r="AF885" s="1" t="s">
        <v>90</v>
      </c>
      <c r="AG885" s="1" t="s">
        <v>186</v>
      </c>
    </row>
    <row r="886" spans="1:33" ht="76.5" x14ac:dyDescent="0.25">
      <c r="A886" s="5" t="s">
        <v>27</v>
      </c>
      <c r="B886" s="34">
        <v>80111504</v>
      </c>
      <c r="C886" s="5" t="s">
        <v>2878</v>
      </c>
      <c r="D886" s="9" t="s">
        <v>96</v>
      </c>
      <c r="E886" s="1" t="s">
        <v>437</v>
      </c>
      <c r="F886" s="1" t="s">
        <v>2362</v>
      </c>
      <c r="G886" s="1" t="s">
        <v>73</v>
      </c>
      <c r="H886" s="51">
        <v>12000000</v>
      </c>
      <c r="I886" s="51">
        <v>12000000</v>
      </c>
      <c r="J886" s="1" t="s">
        <v>74</v>
      </c>
      <c r="K886" s="1" t="s">
        <v>75</v>
      </c>
      <c r="L886" s="5" t="s">
        <v>2821</v>
      </c>
      <c r="M886" s="5" t="s">
        <v>782</v>
      </c>
      <c r="N886" s="5" t="s">
        <v>2787</v>
      </c>
      <c r="O886" s="1" t="s">
        <v>2788</v>
      </c>
      <c r="P886" s="1" t="s">
        <v>2789</v>
      </c>
      <c r="Q886" s="1" t="s">
        <v>2790</v>
      </c>
      <c r="R886" s="1" t="s">
        <v>2846</v>
      </c>
      <c r="S886" s="66" t="s">
        <v>2847</v>
      </c>
      <c r="T886" s="1" t="s">
        <v>2793</v>
      </c>
      <c r="U886" s="1" t="s">
        <v>2852</v>
      </c>
      <c r="V886" s="34"/>
      <c r="W886" s="34"/>
      <c r="X886" s="34"/>
      <c r="Y886" s="34"/>
      <c r="Z886" s="34"/>
      <c r="AA886" s="43">
        <v>0</v>
      </c>
      <c r="AB886" s="46"/>
      <c r="AC886" s="46"/>
      <c r="AD886" s="46"/>
      <c r="AE886" s="1" t="s">
        <v>2857</v>
      </c>
      <c r="AF886" s="1" t="s">
        <v>90</v>
      </c>
      <c r="AG886" s="1" t="s">
        <v>186</v>
      </c>
    </row>
    <row r="887" spans="1:33" ht="102" x14ac:dyDescent="0.25">
      <c r="A887" s="5" t="s">
        <v>27</v>
      </c>
      <c r="B887" s="1" t="s">
        <v>2879</v>
      </c>
      <c r="C887" s="1" t="s">
        <v>2880</v>
      </c>
      <c r="D887" s="9" t="s">
        <v>151</v>
      </c>
      <c r="E887" s="1" t="s">
        <v>158</v>
      </c>
      <c r="F887" s="1" t="s">
        <v>311</v>
      </c>
      <c r="G887" s="1" t="s">
        <v>336</v>
      </c>
      <c r="H887" s="16">
        <v>30000000</v>
      </c>
      <c r="I887" s="16">
        <v>30000000</v>
      </c>
      <c r="J887" s="1" t="s">
        <v>2881</v>
      </c>
      <c r="K887" s="1" t="s">
        <v>75</v>
      </c>
      <c r="L887" s="33"/>
      <c r="M887" s="33"/>
      <c r="N887" s="33"/>
      <c r="O887" s="33"/>
      <c r="P887" s="1" t="s">
        <v>2789</v>
      </c>
      <c r="Q887" s="1" t="s">
        <v>2790</v>
      </c>
      <c r="R887" s="1" t="s">
        <v>2864</v>
      </c>
      <c r="S887" s="61" t="s">
        <v>2882</v>
      </c>
      <c r="T887" s="1" t="s">
        <v>2793</v>
      </c>
      <c r="U887" s="1"/>
      <c r="V887" s="33"/>
      <c r="W887" s="33"/>
      <c r="X887" s="33"/>
      <c r="Y887" s="33"/>
      <c r="Z887" s="33"/>
      <c r="AA887" s="43">
        <v>0</v>
      </c>
      <c r="AB887" s="33"/>
      <c r="AC887" s="33"/>
      <c r="AD887" s="33"/>
      <c r="AE887" s="33"/>
      <c r="AF887" s="1" t="s">
        <v>90</v>
      </c>
      <c r="AG887" s="1" t="s">
        <v>186</v>
      </c>
    </row>
    <row r="888" spans="1:33" ht="102" x14ac:dyDescent="0.25">
      <c r="A888" s="5" t="s">
        <v>27</v>
      </c>
      <c r="B888" s="1" t="s">
        <v>2879</v>
      </c>
      <c r="C888" s="1" t="s">
        <v>2880</v>
      </c>
      <c r="D888" s="9" t="s">
        <v>151</v>
      </c>
      <c r="E888" s="1" t="s">
        <v>158</v>
      </c>
      <c r="F888" s="1" t="s">
        <v>311</v>
      </c>
      <c r="G888" s="1" t="s">
        <v>73</v>
      </c>
      <c r="H888" s="16">
        <v>15000000</v>
      </c>
      <c r="I888" s="16">
        <v>15000000</v>
      </c>
      <c r="J888" s="1" t="s">
        <v>2881</v>
      </c>
      <c r="K888" s="1" t="s">
        <v>75</v>
      </c>
      <c r="L888" s="33"/>
      <c r="M888" s="33"/>
      <c r="N888" s="33"/>
      <c r="O888" s="33"/>
      <c r="P888" s="1" t="s">
        <v>2789</v>
      </c>
      <c r="Q888" s="1" t="s">
        <v>2790</v>
      </c>
      <c r="R888" s="1" t="s">
        <v>2864</v>
      </c>
      <c r="S888" s="60" t="s">
        <v>2883</v>
      </c>
      <c r="T888" s="1" t="s">
        <v>2793</v>
      </c>
      <c r="U888" s="1"/>
      <c r="V888" s="33"/>
      <c r="W888" s="33"/>
      <c r="X888" s="33"/>
      <c r="Y888" s="33"/>
      <c r="Z888" s="33"/>
      <c r="AA888" s="43">
        <v>0</v>
      </c>
      <c r="AB888" s="33"/>
      <c r="AC888" s="33"/>
      <c r="AD888" s="33"/>
      <c r="AE888" s="33"/>
      <c r="AF888" s="1" t="s">
        <v>90</v>
      </c>
      <c r="AG888" s="1" t="s">
        <v>186</v>
      </c>
    </row>
    <row r="889" spans="1:33" ht="89.25" x14ac:dyDescent="0.25">
      <c r="A889" s="5" t="s">
        <v>27</v>
      </c>
      <c r="B889" s="1">
        <v>831122</v>
      </c>
      <c r="C889" s="4" t="s">
        <v>2884</v>
      </c>
      <c r="D889" s="9" t="s">
        <v>151</v>
      </c>
      <c r="E889" s="1" t="s">
        <v>804</v>
      </c>
      <c r="F889" s="1" t="s">
        <v>2388</v>
      </c>
      <c r="G889" s="1" t="s">
        <v>2885</v>
      </c>
      <c r="H889" s="16">
        <v>10000000</v>
      </c>
      <c r="I889" s="49">
        <v>10000000</v>
      </c>
      <c r="J889" s="33" t="s">
        <v>74</v>
      </c>
      <c r="K889" s="1" t="s">
        <v>74</v>
      </c>
      <c r="L889" s="61" t="s">
        <v>2886</v>
      </c>
      <c r="M889" s="61" t="s">
        <v>2255</v>
      </c>
      <c r="N889" s="61">
        <v>3839798</v>
      </c>
      <c r="O889" s="88" t="s">
        <v>2887</v>
      </c>
      <c r="P889" s="4" t="s">
        <v>2888</v>
      </c>
      <c r="Q889" s="4" t="s">
        <v>2889</v>
      </c>
      <c r="R889" s="1" t="s">
        <v>2890</v>
      </c>
      <c r="S889" s="34" t="s">
        <v>2891</v>
      </c>
      <c r="T889" s="4" t="s">
        <v>2889</v>
      </c>
      <c r="U889" s="4" t="s">
        <v>2892</v>
      </c>
      <c r="V889" s="33"/>
      <c r="W889" s="33"/>
      <c r="X889" s="33"/>
      <c r="Y889" s="33"/>
      <c r="Z889" s="33"/>
      <c r="AA889" s="43">
        <v>0</v>
      </c>
      <c r="AB889" s="33"/>
      <c r="AC889" s="33"/>
      <c r="AD889" s="33"/>
      <c r="AE889" s="1" t="s">
        <v>2886</v>
      </c>
      <c r="AF889" s="1" t="s">
        <v>2400</v>
      </c>
      <c r="AG889" s="1" t="s">
        <v>186</v>
      </c>
    </row>
    <row r="890" spans="1:33" ht="89.25" x14ac:dyDescent="0.25">
      <c r="A890" s="5" t="s">
        <v>27</v>
      </c>
      <c r="B890" s="1">
        <v>831122</v>
      </c>
      <c r="C890" s="4" t="s">
        <v>2893</v>
      </c>
      <c r="D890" s="9" t="s">
        <v>540</v>
      </c>
      <c r="E890" s="1" t="s">
        <v>354</v>
      </c>
      <c r="F890" s="1" t="s">
        <v>161</v>
      </c>
      <c r="G890" s="1" t="s">
        <v>2885</v>
      </c>
      <c r="H890" s="16">
        <v>50000000</v>
      </c>
      <c r="I890" s="49">
        <v>50000000</v>
      </c>
      <c r="J890" s="33" t="s">
        <v>74</v>
      </c>
      <c r="K890" s="1" t="s">
        <v>74</v>
      </c>
      <c r="L890" s="61" t="s">
        <v>2886</v>
      </c>
      <c r="M890" s="61" t="s">
        <v>2255</v>
      </c>
      <c r="N890" s="61">
        <v>3839798</v>
      </c>
      <c r="O890" s="88" t="s">
        <v>2887</v>
      </c>
      <c r="P890" s="4" t="s">
        <v>2888</v>
      </c>
      <c r="Q890" s="4" t="s">
        <v>2889</v>
      </c>
      <c r="R890" s="1" t="s">
        <v>2890</v>
      </c>
      <c r="S890" s="34" t="s">
        <v>2891</v>
      </c>
      <c r="T890" s="4" t="s">
        <v>2889</v>
      </c>
      <c r="U890" s="4" t="s">
        <v>2894</v>
      </c>
      <c r="V890" s="33"/>
      <c r="W890" s="33"/>
      <c r="X890" s="33"/>
      <c r="Y890" s="33"/>
      <c r="Z890" s="33"/>
      <c r="AA890" s="43">
        <v>0</v>
      </c>
      <c r="AB890" s="33"/>
      <c r="AC890" s="33"/>
      <c r="AD890" s="33"/>
      <c r="AE890" s="1" t="s">
        <v>2886</v>
      </c>
      <c r="AF890" s="1" t="s">
        <v>2400</v>
      </c>
      <c r="AG890" s="1" t="s">
        <v>186</v>
      </c>
    </row>
    <row r="891" spans="1:33" ht="89.25" x14ac:dyDescent="0.25">
      <c r="A891" s="5" t="s">
        <v>27</v>
      </c>
      <c r="B891" s="1">
        <v>80141607</v>
      </c>
      <c r="C891" s="60" t="s">
        <v>2895</v>
      </c>
      <c r="D891" s="9" t="s">
        <v>151</v>
      </c>
      <c r="E891" s="1" t="s">
        <v>158</v>
      </c>
      <c r="F891" s="1" t="s">
        <v>2057</v>
      </c>
      <c r="G891" s="1" t="s">
        <v>2885</v>
      </c>
      <c r="H891" s="16">
        <v>1500000</v>
      </c>
      <c r="I891" s="49">
        <v>1000000</v>
      </c>
      <c r="J891" s="33" t="s">
        <v>74</v>
      </c>
      <c r="K891" s="1" t="s">
        <v>74</v>
      </c>
      <c r="L891" s="61" t="s">
        <v>2886</v>
      </c>
      <c r="M891" s="61" t="s">
        <v>2255</v>
      </c>
      <c r="N891" s="61">
        <v>3839798</v>
      </c>
      <c r="O891" s="88" t="s">
        <v>2887</v>
      </c>
      <c r="P891" s="4" t="s">
        <v>2888</v>
      </c>
      <c r="Q891" s="4" t="s">
        <v>2889</v>
      </c>
      <c r="R891" s="1" t="s">
        <v>2890</v>
      </c>
      <c r="S891" s="34" t="s">
        <v>2891</v>
      </c>
      <c r="T891" s="4" t="s">
        <v>2889</v>
      </c>
      <c r="U891" s="4" t="s">
        <v>2896</v>
      </c>
      <c r="V891" s="33"/>
      <c r="W891" s="33"/>
      <c r="X891" s="33"/>
      <c r="Y891" s="33"/>
      <c r="Z891" s="33"/>
      <c r="AA891" s="43">
        <v>0</v>
      </c>
      <c r="AB891" s="33"/>
      <c r="AC891" s="33"/>
      <c r="AD891" s="33"/>
      <c r="AE891" s="1" t="s">
        <v>2509</v>
      </c>
      <c r="AF891" s="1" t="s">
        <v>2400</v>
      </c>
      <c r="AG891" s="1" t="s">
        <v>186</v>
      </c>
    </row>
    <row r="892" spans="1:33" ht="89.25" x14ac:dyDescent="0.25">
      <c r="A892" s="5" t="s">
        <v>27</v>
      </c>
      <c r="B892" s="1">
        <v>80141608</v>
      </c>
      <c r="C892" s="60" t="s">
        <v>2897</v>
      </c>
      <c r="D892" s="9" t="s">
        <v>151</v>
      </c>
      <c r="E892" s="1" t="s">
        <v>158</v>
      </c>
      <c r="F892" s="1" t="s">
        <v>2057</v>
      </c>
      <c r="G892" s="1" t="s">
        <v>2885</v>
      </c>
      <c r="H892" s="16">
        <v>3500000</v>
      </c>
      <c r="I892" s="49">
        <v>3000000</v>
      </c>
      <c r="J892" s="33" t="s">
        <v>74</v>
      </c>
      <c r="K892" s="1" t="s">
        <v>74</v>
      </c>
      <c r="L892" s="61" t="s">
        <v>2886</v>
      </c>
      <c r="M892" s="61" t="s">
        <v>2255</v>
      </c>
      <c r="N892" s="61">
        <v>3839798</v>
      </c>
      <c r="O892" s="88" t="s">
        <v>2887</v>
      </c>
      <c r="P892" s="4" t="s">
        <v>2888</v>
      </c>
      <c r="Q892" s="4" t="s">
        <v>2889</v>
      </c>
      <c r="R892" s="1" t="s">
        <v>2890</v>
      </c>
      <c r="S892" s="34" t="s">
        <v>2891</v>
      </c>
      <c r="T892" s="4" t="s">
        <v>2889</v>
      </c>
      <c r="U892" s="4" t="s">
        <v>2896</v>
      </c>
      <c r="V892" s="33"/>
      <c r="W892" s="33"/>
      <c r="X892" s="33"/>
      <c r="Y892" s="33"/>
      <c r="Z892" s="33"/>
      <c r="AA892" s="43">
        <v>0</v>
      </c>
      <c r="AB892" s="33"/>
      <c r="AC892" s="33"/>
      <c r="AD892" s="33"/>
      <c r="AE892" s="1" t="s">
        <v>2507</v>
      </c>
      <c r="AF892" s="1" t="s">
        <v>2400</v>
      </c>
      <c r="AG892" s="1" t="s">
        <v>186</v>
      </c>
    </row>
    <row r="893" spans="1:33" ht="229.5" x14ac:dyDescent="0.25">
      <c r="A893" s="5" t="s">
        <v>27</v>
      </c>
      <c r="B893" s="1">
        <v>81112217</v>
      </c>
      <c r="C893" s="1" t="s">
        <v>2898</v>
      </c>
      <c r="D893" s="9" t="s">
        <v>96</v>
      </c>
      <c r="E893" s="1" t="s">
        <v>381</v>
      </c>
      <c r="F893" s="1" t="s">
        <v>2362</v>
      </c>
      <c r="G893" s="1" t="s">
        <v>73</v>
      </c>
      <c r="H893" s="16">
        <v>12781305</v>
      </c>
      <c r="I893" s="16">
        <v>12781305</v>
      </c>
      <c r="J893" s="1" t="s">
        <v>916</v>
      </c>
      <c r="K893" s="1" t="s">
        <v>917</v>
      </c>
      <c r="L893" s="1" t="s">
        <v>2899</v>
      </c>
      <c r="M893" s="5" t="s">
        <v>2900</v>
      </c>
      <c r="N893" s="5" t="s">
        <v>2901</v>
      </c>
      <c r="O893" s="76" t="s">
        <v>2902</v>
      </c>
      <c r="P893" s="1" t="s">
        <v>2445</v>
      </c>
      <c r="Q893" s="1" t="s">
        <v>2515</v>
      </c>
      <c r="R893" s="1" t="s">
        <v>2516</v>
      </c>
      <c r="S893" s="1" t="s">
        <v>2517</v>
      </c>
      <c r="T893" s="1" t="s">
        <v>2903</v>
      </c>
      <c r="U893" s="1" t="s">
        <v>2904</v>
      </c>
      <c r="V893" s="1"/>
      <c r="W893" s="1"/>
      <c r="X893" s="42"/>
      <c r="Y893" s="1"/>
      <c r="Z893" s="1">
        <v>4600004872</v>
      </c>
      <c r="AA893" s="43">
        <v>0</v>
      </c>
      <c r="AB893" s="46"/>
      <c r="AC893" s="46"/>
      <c r="AD893" s="4" t="s">
        <v>2905</v>
      </c>
      <c r="AE893" s="46" t="s">
        <v>2906</v>
      </c>
      <c r="AF893" s="1" t="s">
        <v>90</v>
      </c>
      <c r="AG893" s="1" t="s">
        <v>2907</v>
      </c>
    </row>
    <row r="894" spans="1:33" ht="51" x14ac:dyDescent="0.25">
      <c r="A894" s="5" t="s">
        <v>27</v>
      </c>
      <c r="B894" s="1">
        <v>81112217</v>
      </c>
      <c r="C894" s="1" t="s">
        <v>2898</v>
      </c>
      <c r="D894" s="9" t="s">
        <v>96</v>
      </c>
      <c r="E894" s="1" t="s">
        <v>381</v>
      </c>
      <c r="F894" s="1" t="s">
        <v>2362</v>
      </c>
      <c r="G894" s="1" t="s">
        <v>336</v>
      </c>
      <c r="H894" s="16">
        <v>11798128</v>
      </c>
      <c r="I894" s="16">
        <v>11798128</v>
      </c>
      <c r="J894" s="1" t="s">
        <v>916</v>
      </c>
      <c r="K894" s="1" t="s">
        <v>917</v>
      </c>
      <c r="L894" s="1" t="s">
        <v>2899</v>
      </c>
      <c r="M894" s="5" t="s">
        <v>2900</v>
      </c>
      <c r="N894" s="5" t="s">
        <v>2901</v>
      </c>
      <c r="O894" s="76" t="s">
        <v>2902</v>
      </c>
      <c r="P894" s="1" t="s">
        <v>2445</v>
      </c>
      <c r="Q894" s="1" t="s">
        <v>2515</v>
      </c>
      <c r="R894" s="1" t="s">
        <v>2516</v>
      </c>
      <c r="S894" s="1" t="s">
        <v>2517</v>
      </c>
      <c r="T894" s="1" t="s">
        <v>2903</v>
      </c>
      <c r="U894" s="1" t="s">
        <v>2904</v>
      </c>
      <c r="V894" s="34"/>
      <c r="W894" s="34"/>
      <c r="X894" s="34"/>
      <c r="Y894" s="34"/>
      <c r="Z894" s="1">
        <v>4600004872</v>
      </c>
      <c r="AA894" s="43">
        <v>0</v>
      </c>
      <c r="AB894" s="46"/>
      <c r="AC894" s="46"/>
      <c r="AD894" s="4"/>
      <c r="AE894" s="46" t="s">
        <v>2906</v>
      </c>
      <c r="AF894" s="1" t="s">
        <v>90</v>
      </c>
      <c r="AG894" s="1" t="s">
        <v>2907</v>
      </c>
    </row>
    <row r="895" spans="1:33" ht="229.5" x14ac:dyDescent="0.25">
      <c r="A895" s="5" t="s">
        <v>27</v>
      </c>
      <c r="B895" s="1">
        <v>81112217</v>
      </c>
      <c r="C895" s="1" t="s">
        <v>2898</v>
      </c>
      <c r="D895" s="9" t="s">
        <v>70</v>
      </c>
      <c r="E895" s="1" t="s">
        <v>1910</v>
      </c>
      <c r="F895" s="1" t="s">
        <v>2362</v>
      </c>
      <c r="G895" s="1" t="s">
        <v>73</v>
      </c>
      <c r="H895" s="16">
        <v>28409905</v>
      </c>
      <c r="I895" s="16">
        <v>28409905</v>
      </c>
      <c r="J895" s="1" t="s">
        <v>74</v>
      </c>
      <c r="K895" s="1" t="s">
        <v>75</v>
      </c>
      <c r="L895" s="1" t="s">
        <v>2899</v>
      </c>
      <c r="M895" s="5" t="s">
        <v>2900</v>
      </c>
      <c r="N895" s="5" t="s">
        <v>2901</v>
      </c>
      <c r="O895" s="76" t="s">
        <v>2902</v>
      </c>
      <c r="P895" s="1" t="s">
        <v>2445</v>
      </c>
      <c r="Q895" s="1" t="s">
        <v>2515</v>
      </c>
      <c r="R895" s="1" t="s">
        <v>2516</v>
      </c>
      <c r="S895" s="1" t="s">
        <v>2517</v>
      </c>
      <c r="T895" s="1" t="s">
        <v>2903</v>
      </c>
      <c r="U895" s="1" t="s">
        <v>2904</v>
      </c>
      <c r="V895" s="1"/>
      <c r="W895" s="1"/>
      <c r="X895" s="42"/>
      <c r="Y895" s="1"/>
      <c r="Z895" s="1">
        <v>4600004872</v>
      </c>
      <c r="AA895" s="43">
        <v>0</v>
      </c>
      <c r="AB895" s="46"/>
      <c r="AC895" s="46"/>
      <c r="AD895" s="4" t="s">
        <v>2905</v>
      </c>
      <c r="AE895" s="46" t="s">
        <v>2906</v>
      </c>
      <c r="AF895" s="1" t="s">
        <v>90</v>
      </c>
      <c r="AG895" s="1" t="s">
        <v>2907</v>
      </c>
    </row>
    <row r="896" spans="1:33" ht="51" x14ac:dyDescent="0.25">
      <c r="A896" s="5" t="s">
        <v>27</v>
      </c>
      <c r="B896" s="1">
        <v>81112217</v>
      </c>
      <c r="C896" s="1" t="s">
        <v>2898</v>
      </c>
      <c r="D896" s="9" t="s">
        <v>70</v>
      </c>
      <c r="E896" s="1" t="s">
        <v>1910</v>
      </c>
      <c r="F896" s="1" t="s">
        <v>2362</v>
      </c>
      <c r="G896" s="1" t="s">
        <v>336</v>
      </c>
      <c r="H896" s="16">
        <v>29811510</v>
      </c>
      <c r="I896" s="16">
        <v>29811510</v>
      </c>
      <c r="J896" s="1" t="s">
        <v>74</v>
      </c>
      <c r="K896" s="1" t="s">
        <v>75</v>
      </c>
      <c r="L896" s="1" t="s">
        <v>2899</v>
      </c>
      <c r="M896" s="5" t="s">
        <v>2900</v>
      </c>
      <c r="N896" s="5" t="s">
        <v>2901</v>
      </c>
      <c r="O896" s="76" t="s">
        <v>2902</v>
      </c>
      <c r="P896" s="1" t="s">
        <v>2445</v>
      </c>
      <c r="Q896" s="1" t="s">
        <v>2515</v>
      </c>
      <c r="R896" s="1" t="s">
        <v>2516</v>
      </c>
      <c r="S896" s="1" t="s">
        <v>2517</v>
      </c>
      <c r="T896" s="1" t="s">
        <v>2903</v>
      </c>
      <c r="U896" s="1" t="s">
        <v>2904</v>
      </c>
      <c r="V896" s="34"/>
      <c r="W896" s="34"/>
      <c r="X896" s="34"/>
      <c r="Y896" s="34"/>
      <c r="Z896" s="1">
        <v>4600004872</v>
      </c>
      <c r="AA896" s="43">
        <v>0</v>
      </c>
      <c r="AB896" s="46"/>
      <c r="AC896" s="46"/>
      <c r="AD896" s="4"/>
      <c r="AE896" s="46" t="s">
        <v>2906</v>
      </c>
      <c r="AF896" s="1" t="s">
        <v>90</v>
      </c>
      <c r="AG896" s="1" t="s">
        <v>2907</v>
      </c>
    </row>
    <row r="897" spans="1:33" ht="76.5" x14ac:dyDescent="0.25">
      <c r="A897" s="5" t="s">
        <v>27</v>
      </c>
      <c r="B897" s="1">
        <v>43233200</v>
      </c>
      <c r="C897" s="1" t="s">
        <v>2908</v>
      </c>
      <c r="D897" s="9" t="s">
        <v>102</v>
      </c>
      <c r="E897" s="1" t="s">
        <v>1910</v>
      </c>
      <c r="F897" s="1" t="s">
        <v>161</v>
      </c>
      <c r="G897" s="1" t="s">
        <v>73</v>
      </c>
      <c r="H897" s="16">
        <v>60000000</v>
      </c>
      <c r="I897" s="16">
        <v>60000000</v>
      </c>
      <c r="J897" s="1" t="s">
        <v>74</v>
      </c>
      <c r="K897" s="1" t="s">
        <v>75</v>
      </c>
      <c r="L897" s="1" t="s">
        <v>2899</v>
      </c>
      <c r="M897" s="5" t="s">
        <v>2900</v>
      </c>
      <c r="N897" s="5" t="s">
        <v>2901</v>
      </c>
      <c r="O897" s="76" t="s">
        <v>2902</v>
      </c>
      <c r="P897" s="1" t="s">
        <v>2445</v>
      </c>
      <c r="Q897" s="1" t="s">
        <v>2515</v>
      </c>
      <c r="R897" s="1" t="s">
        <v>2516</v>
      </c>
      <c r="S897" s="1" t="s">
        <v>2517</v>
      </c>
      <c r="T897" s="1" t="s">
        <v>2909</v>
      </c>
      <c r="U897" s="1" t="s">
        <v>2910</v>
      </c>
      <c r="V897" s="34"/>
      <c r="W897" s="34"/>
      <c r="X897" s="34"/>
      <c r="Y897" s="34"/>
      <c r="Z897" s="34"/>
      <c r="AA897" s="43">
        <v>0</v>
      </c>
      <c r="AB897" s="46"/>
      <c r="AC897" s="46"/>
      <c r="AD897" s="4" t="s">
        <v>2911</v>
      </c>
      <c r="AE897" s="4" t="s">
        <v>2912</v>
      </c>
      <c r="AF897" s="1" t="s">
        <v>90</v>
      </c>
      <c r="AG897" s="1" t="s">
        <v>2907</v>
      </c>
    </row>
    <row r="898" spans="1:33" ht="89.25" x14ac:dyDescent="0.25">
      <c r="A898" s="5" t="s">
        <v>27</v>
      </c>
      <c r="B898" s="1">
        <v>43211508</v>
      </c>
      <c r="C898" s="1" t="s">
        <v>2510</v>
      </c>
      <c r="D898" s="9" t="s">
        <v>102</v>
      </c>
      <c r="E898" s="1" t="s">
        <v>1914</v>
      </c>
      <c r="F898" s="1" t="s">
        <v>311</v>
      </c>
      <c r="G898" s="1" t="s">
        <v>73</v>
      </c>
      <c r="H898" s="16">
        <v>431000000</v>
      </c>
      <c r="I898" s="16">
        <v>431000000</v>
      </c>
      <c r="J898" s="1" t="s">
        <v>74</v>
      </c>
      <c r="K898" s="1" t="s">
        <v>75</v>
      </c>
      <c r="L898" s="1" t="s">
        <v>2899</v>
      </c>
      <c r="M898" s="5" t="s">
        <v>2900</v>
      </c>
      <c r="N898" s="5" t="s">
        <v>2901</v>
      </c>
      <c r="O898" s="76" t="s">
        <v>2902</v>
      </c>
      <c r="P898" s="1" t="s">
        <v>2445</v>
      </c>
      <c r="Q898" s="1" t="s">
        <v>2515</v>
      </c>
      <c r="R898" s="1" t="s">
        <v>2516</v>
      </c>
      <c r="S898" s="1" t="s">
        <v>2517</v>
      </c>
      <c r="T898" s="1" t="s">
        <v>2518</v>
      </c>
      <c r="U898" s="1" t="s">
        <v>2519</v>
      </c>
      <c r="V898" s="34"/>
      <c r="W898" s="34"/>
      <c r="X898" s="34"/>
      <c r="Y898" s="34"/>
      <c r="Z898" s="34"/>
      <c r="AA898" s="43">
        <v>0</v>
      </c>
      <c r="AB898" s="46"/>
      <c r="AC898" s="46"/>
      <c r="AD898" s="71"/>
      <c r="AE898" s="4" t="s">
        <v>2913</v>
      </c>
      <c r="AF898" s="1" t="s">
        <v>90</v>
      </c>
      <c r="AG898" s="1" t="s">
        <v>2907</v>
      </c>
    </row>
    <row r="899" spans="1:33" ht="51" x14ac:dyDescent="0.25">
      <c r="A899" s="5" t="s">
        <v>27</v>
      </c>
      <c r="B899" s="1">
        <v>78111500</v>
      </c>
      <c r="C899" s="34" t="s">
        <v>2521</v>
      </c>
      <c r="D899" s="9" t="s">
        <v>96</v>
      </c>
      <c r="E899" s="1" t="s">
        <v>272</v>
      </c>
      <c r="F899" s="1" t="s">
        <v>161</v>
      </c>
      <c r="G899" s="1" t="s">
        <v>73</v>
      </c>
      <c r="H899" s="16">
        <v>3500000</v>
      </c>
      <c r="I899" s="16">
        <v>3500000</v>
      </c>
      <c r="J899" s="1" t="s">
        <v>74</v>
      </c>
      <c r="K899" s="1" t="s">
        <v>75</v>
      </c>
      <c r="L899" s="1" t="s">
        <v>2522</v>
      </c>
      <c r="M899" s="5" t="s">
        <v>2523</v>
      </c>
      <c r="N899" s="5" t="s">
        <v>2524</v>
      </c>
      <c r="O899" s="88" t="s">
        <v>2525</v>
      </c>
      <c r="P899" s="1" t="s">
        <v>2445</v>
      </c>
      <c r="Q899" s="1" t="s">
        <v>2515</v>
      </c>
      <c r="R899" s="1" t="s">
        <v>2516</v>
      </c>
      <c r="S899" s="1" t="s">
        <v>2517</v>
      </c>
      <c r="T899" s="1" t="s">
        <v>2526</v>
      </c>
      <c r="U899" s="1" t="s">
        <v>2527</v>
      </c>
      <c r="V899" s="34"/>
      <c r="W899" s="34"/>
      <c r="X899" s="34"/>
      <c r="Y899" s="34"/>
      <c r="Z899" s="34"/>
      <c r="AA899" s="43">
        <v>0</v>
      </c>
      <c r="AB899" s="46"/>
      <c r="AC899" s="46"/>
      <c r="AD899" s="71"/>
      <c r="AE899" s="47" t="s">
        <v>2522</v>
      </c>
      <c r="AF899" s="1" t="s">
        <v>90</v>
      </c>
      <c r="AG899" s="1" t="s">
        <v>186</v>
      </c>
    </row>
    <row r="900" spans="1:33" ht="51" x14ac:dyDescent="0.25">
      <c r="A900" s="5" t="s">
        <v>27</v>
      </c>
      <c r="B900" s="1">
        <v>82121801</v>
      </c>
      <c r="C900" s="1" t="s">
        <v>2914</v>
      </c>
      <c r="D900" s="9" t="s">
        <v>122</v>
      </c>
      <c r="E900" s="1" t="s">
        <v>2365</v>
      </c>
      <c r="F900" s="1" t="s">
        <v>2388</v>
      </c>
      <c r="G900" s="1" t="s">
        <v>336</v>
      </c>
      <c r="H900" s="16">
        <v>29191660</v>
      </c>
      <c r="I900" s="16">
        <v>29191660</v>
      </c>
      <c r="J900" s="1" t="s">
        <v>74</v>
      </c>
      <c r="K900" s="1" t="s">
        <v>75</v>
      </c>
      <c r="L900" s="1" t="s">
        <v>2899</v>
      </c>
      <c r="M900" s="5" t="s">
        <v>2915</v>
      </c>
      <c r="N900" s="5" t="s">
        <v>2901</v>
      </c>
      <c r="O900" s="76" t="s">
        <v>2902</v>
      </c>
      <c r="P900" s="1" t="s">
        <v>2445</v>
      </c>
      <c r="Q900" s="1" t="s">
        <v>2515</v>
      </c>
      <c r="R900" s="1" t="s">
        <v>2516</v>
      </c>
      <c r="S900" s="1" t="s">
        <v>2517</v>
      </c>
      <c r="T900" s="1" t="s">
        <v>2916</v>
      </c>
      <c r="U900" s="1" t="s">
        <v>2917</v>
      </c>
      <c r="V900" s="34"/>
      <c r="W900" s="34"/>
      <c r="X900" s="34"/>
      <c r="Y900" s="34"/>
      <c r="Z900" s="34"/>
      <c r="AA900" s="43">
        <v>0</v>
      </c>
      <c r="AB900" s="46"/>
      <c r="AC900" s="46"/>
      <c r="AD900" s="71"/>
      <c r="AE900" s="4" t="s">
        <v>2918</v>
      </c>
      <c r="AF900" s="1" t="s">
        <v>481</v>
      </c>
      <c r="AG900" s="1" t="s">
        <v>186</v>
      </c>
    </row>
    <row r="901" spans="1:33" ht="63.75" x14ac:dyDescent="0.25">
      <c r="A901" s="5" t="s">
        <v>27</v>
      </c>
      <c r="B901" s="1">
        <v>81141601</v>
      </c>
      <c r="C901" s="1" t="s">
        <v>2919</v>
      </c>
      <c r="D901" s="9" t="s">
        <v>151</v>
      </c>
      <c r="E901" s="1" t="s">
        <v>1910</v>
      </c>
      <c r="F901" s="1" t="s">
        <v>2388</v>
      </c>
      <c r="G901" s="1" t="s">
        <v>73</v>
      </c>
      <c r="H901" s="16">
        <v>58877272</v>
      </c>
      <c r="I901" s="16">
        <v>58877272</v>
      </c>
      <c r="J901" s="1" t="s">
        <v>74</v>
      </c>
      <c r="K901" s="1" t="s">
        <v>75</v>
      </c>
      <c r="L901" s="1" t="s">
        <v>2899</v>
      </c>
      <c r="M901" s="5" t="s">
        <v>2915</v>
      </c>
      <c r="N901" s="5" t="s">
        <v>2901</v>
      </c>
      <c r="O901" s="76" t="s">
        <v>2902</v>
      </c>
      <c r="P901" s="1" t="s">
        <v>2445</v>
      </c>
      <c r="Q901" s="1" t="s">
        <v>2515</v>
      </c>
      <c r="R901" s="1" t="s">
        <v>2516</v>
      </c>
      <c r="S901" s="1" t="s">
        <v>2517</v>
      </c>
      <c r="T901" s="60" t="s">
        <v>2526</v>
      </c>
      <c r="U901" s="1" t="s">
        <v>2917</v>
      </c>
      <c r="V901" s="34"/>
      <c r="W901" s="34"/>
      <c r="X901" s="34"/>
      <c r="Y901" s="34"/>
      <c r="Z901" s="34"/>
      <c r="AA901" s="43">
        <v>0</v>
      </c>
      <c r="AB901" s="46"/>
      <c r="AC901" s="46"/>
      <c r="AD901" s="71"/>
      <c r="AE901" s="4" t="s">
        <v>2920</v>
      </c>
      <c r="AF901" s="1" t="s">
        <v>90</v>
      </c>
      <c r="AG901" s="1" t="s">
        <v>2907</v>
      </c>
    </row>
    <row r="902" spans="1:33" ht="51" x14ac:dyDescent="0.25">
      <c r="A902" s="5" t="s">
        <v>27</v>
      </c>
      <c r="B902" s="1">
        <v>81112210</v>
      </c>
      <c r="C902" s="1" t="s">
        <v>2921</v>
      </c>
      <c r="D902" s="9" t="s">
        <v>151</v>
      </c>
      <c r="E902" s="1" t="s">
        <v>1671</v>
      </c>
      <c r="F902" s="1" t="s">
        <v>2362</v>
      </c>
      <c r="G902" s="1" t="s">
        <v>73</v>
      </c>
      <c r="H902" s="16">
        <v>145477916</v>
      </c>
      <c r="I902" s="16">
        <v>145477916</v>
      </c>
      <c r="J902" s="1" t="s">
        <v>74</v>
      </c>
      <c r="K902" s="1" t="s">
        <v>75</v>
      </c>
      <c r="L902" s="1" t="s">
        <v>2899</v>
      </c>
      <c r="M902" s="5" t="s">
        <v>2900</v>
      </c>
      <c r="N902" s="5" t="s">
        <v>2901</v>
      </c>
      <c r="O902" s="76" t="s">
        <v>2902</v>
      </c>
      <c r="P902" s="1" t="s">
        <v>2445</v>
      </c>
      <c r="Q902" s="1" t="s">
        <v>2515</v>
      </c>
      <c r="R902" s="1" t="s">
        <v>2516</v>
      </c>
      <c r="S902" s="1" t="s">
        <v>2517</v>
      </c>
      <c r="T902" s="1" t="s">
        <v>2903</v>
      </c>
      <c r="U902" s="1" t="s">
        <v>2904</v>
      </c>
      <c r="V902" s="34"/>
      <c r="W902" s="34"/>
      <c r="X902" s="34"/>
      <c r="Y902" s="34"/>
      <c r="Z902" s="34"/>
      <c r="AA902" s="43">
        <v>0</v>
      </c>
      <c r="AB902" s="46"/>
      <c r="AC902" s="46"/>
      <c r="AD902" s="73" t="s">
        <v>2922</v>
      </c>
      <c r="AE902" s="4" t="s">
        <v>2923</v>
      </c>
      <c r="AF902" s="1" t="s">
        <v>481</v>
      </c>
      <c r="AG902" s="1" t="s">
        <v>2907</v>
      </c>
    </row>
    <row r="903" spans="1:33" ht="51" x14ac:dyDescent="0.25">
      <c r="A903" s="5" t="s">
        <v>27</v>
      </c>
      <c r="B903" s="1">
        <v>81112210</v>
      </c>
      <c r="C903" s="1" t="s">
        <v>2921</v>
      </c>
      <c r="D903" s="9" t="s">
        <v>151</v>
      </c>
      <c r="E903" s="1" t="s">
        <v>1671</v>
      </c>
      <c r="F903" s="1" t="s">
        <v>2362</v>
      </c>
      <c r="G903" s="1" t="s">
        <v>336</v>
      </c>
      <c r="H903" s="16">
        <v>53806900</v>
      </c>
      <c r="I903" s="16">
        <v>53806900</v>
      </c>
      <c r="J903" s="1" t="s">
        <v>74</v>
      </c>
      <c r="K903" s="1" t="s">
        <v>75</v>
      </c>
      <c r="L903" s="1" t="s">
        <v>2899</v>
      </c>
      <c r="M903" s="5" t="s">
        <v>2900</v>
      </c>
      <c r="N903" s="5" t="s">
        <v>2901</v>
      </c>
      <c r="O903" s="76" t="s">
        <v>2902</v>
      </c>
      <c r="P903" s="1" t="s">
        <v>2445</v>
      </c>
      <c r="Q903" s="1" t="s">
        <v>2515</v>
      </c>
      <c r="R903" s="1" t="s">
        <v>2516</v>
      </c>
      <c r="S903" s="1" t="s">
        <v>2517</v>
      </c>
      <c r="T903" s="1" t="s">
        <v>2903</v>
      </c>
      <c r="U903" s="1" t="s">
        <v>2904</v>
      </c>
      <c r="V903" s="34"/>
      <c r="W903" s="34"/>
      <c r="X903" s="34"/>
      <c r="Y903" s="34"/>
      <c r="Z903" s="34"/>
      <c r="AA903" s="43">
        <v>0</v>
      </c>
      <c r="AB903" s="46"/>
      <c r="AC903" s="46"/>
      <c r="AD903" s="73" t="s">
        <v>2922</v>
      </c>
      <c r="AE903" s="4" t="s">
        <v>2923</v>
      </c>
      <c r="AF903" s="1" t="s">
        <v>481</v>
      </c>
      <c r="AG903" s="1" t="s">
        <v>2907</v>
      </c>
    </row>
    <row r="904" spans="1:33" ht="51" x14ac:dyDescent="0.25">
      <c r="A904" s="5" t="s">
        <v>27</v>
      </c>
      <c r="B904" s="1"/>
      <c r="C904" s="1" t="s">
        <v>2924</v>
      </c>
      <c r="D904" s="9" t="s">
        <v>96</v>
      </c>
      <c r="E904" s="1" t="s">
        <v>2925</v>
      </c>
      <c r="F904" s="1"/>
      <c r="G904" s="1" t="s">
        <v>73</v>
      </c>
      <c r="H904" s="16">
        <v>1000240240</v>
      </c>
      <c r="I904" s="16">
        <v>1000240240</v>
      </c>
      <c r="J904" s="1" t="s">
        <v>74</v>
      </c>
      <c r="K904" s="1" t="s">
        <v>75</v>
      </c>
      <c r="L904" s="1" t="s">
        <v>2899</v>
      </c>
      <c r="M904" s="5" t="s">
        <v>2900</v>
      </c>
      <c r="N904" s="5" t="s">
        <v>2901</v>
      </c>
      <c r="O904" s="76" t="s">
        <v>2902</v>
      </c>
      <c r="P904" s="1" t="s">
        <v>2445</v>
      </c>
      <c r="Q904" s="1" t="s">
        <v>2515</v>
      </c>
      <c r="R904" s="1" t="s">
        <v>2516</v>
      </c>
      <c r="S904" s="1" t="s">
        <v>2926</v>
      </c>
      <c r="T904" s="1" t="s">
        <v>2927</v>
      </c>
      <c r="U904" s="1" t="s">
        <v>2527</v>
      </c>
      <c r="V904" s="34"/>
      <c r="W904" s="34"/>
      <c r="X904" s="34"/>
      <c r="Y904" s="34"/>
      <c r="Z904" s="34"/>
      <c r="AA904" s="43">
        <v>0</v>
      </c>
      <c r="AB904" s="46"/>
      <c r="AC904" s="46"/>
      <c r="AD904" s="71"/>
      <c r="AE904" s="47"/>
      <c r="AF904" s="1"/>
      <c r="AG904" s="1"/>
    </row>
    <row r="905" spans="1:33" ht="51" x14ac:dyDescent="0.25">
      <c r="A905" s="5" t="s">
        <v>27</v>
      </c>
      <c r="B905" s="1"/>
      <c r="C905" s="1" t="s">
        <v>2924</v>
      </c>
      <c r="D905" s="9" t="s">
        <v>96</v>
      </c>
      <c r="E905" s="1" t="s">
        <v>2925</v>
      </c>
      <c r="F905" s="1"/>
      <c r="G905" s="1" t="s">
        <v>336</v>
      </c>
      <c r="H905" s="16">
        <v>503209800</v>
      </c>
      <c r="I905" s="16">
        <v>503209800</v>
      </c>
      <c r="J905" s="1" t="s">
        <v>74</v>
      </c>
      <c r="K905" s="1" t="s">
        <v>75</v>
      </c>
      <c r="L905" s="1" t="s">
        <v>2899</v>
      </c>
      <c r="M905" s="5" t="s">
        <v>2900</v>
      </c>
      <c r="N905" s="5" t="s">
        <v>2901</v>
      </c>
      <c r="O905" s="76" t="s">
        <v>2902</v>
      </c>
      <c r="P905" s="1" t="s">
        <v>2445</v>
      </c>
      <c r="Q905" s="1" t="s">
        <v>2515</v>
      </c>
      <c r="R905" s="1" t="s">
        <v>2516</v>
      </c>
      <c r="S905" s="1" t="s">
        <v>2517</v>
      </c>
      <c r="T905" s="1" t="s">
        <v>2927</v>
      </c>
      <c r="U905" s="1" t="s">
        <v>2527</v>
      </c>
      <c r="V905" s="34"/>
      <c r="W905" s="34"/>
      <c r="X905" s="34"/>
      <c r="Y905" s="34"/>
      <c r="Z905" s="34"/>
      <c r="AA905" s="43">
        <v>0</v>
      </c>
      <c r="AB905" s="46"/>
      <c r="AC905" s="46"/>
      <c r="AD905" s="71"/>
      <c r="AE905" s="47"/>
      <c r="AF905" s="1"/>
      <c r="AG905" s="1" t="s">
        <v>186</v>
      </c>
    </row>
    <row r="906" spans="1:33" ht="63.75" x14ac:dyDescent="0.25">
      <c r="A906" s="5" t="s">
        <v>27</v>
      </c>
      <c r="B906" s="1">
        <v>43211731</v>
      </c>
      <c r="C906" s="1" t="s">
        <v>2928</v>
      </c>
      <c r="D906" s="9" t="s">
        <v>102</v>
      </c>
      <c r="E906" s="1" t="s">
        <v>2925</v>
      </c>
      <c r="F906" s="1" t="s">
        <v>2362</v>
      </c>
      <c r="G906" s="1" t="s">
        <v>73</v>
      </c>
      <c r="H906" s="16">
        <v>19000000</v>
      </c>
      <c r="I906" s="16">
        <v>19000000</v>
      </c>
      <c r="J906" s="1" t="s">
        <v>74</v>
      </c>
      <c r="K906" s="1" t="s">
        <v>75</v>
      </c>
      <c r="L906" s="1" t="s">
        <v>2899</v>
      </c>
      <c r="M906" s="5" t="s">
        <v>2900</v>
      </c>
      <c r="N906" s="5" t="s">
        <v>2901</v>
      </c>
      <c r="O906" s="76" t="s">
        <v>2902</v>
      </c>
      <c r="P906" s="1" t="s">
        <v>2445</v>
      </c>
      <c r="Q906" s="1" t="s">
        <v>2515</v>
      </c>
      <c r="R906" s="1" t="s">
        <v>2516</v>
      </c>
      <c r="S906" s="1" t="s">
        <v>2517</v>
      </c>
      <c r="T906" s="60" t="s">
        <v>2903</v>
      </c>
      <c r="U906" s="1" t="s">
        <v>2904</v>
      </c>
      <c r="V906" s="34"/>
      <c r="W906" s="34"/>
      <c r="X906" s="34"/>
      <c r="Y906" s="34"/>
      <c r="Z906" s="34"/>
      <c r="AA906" s="43">
        <v>0</v>
      </c>
      <c r="AB906" s="46"/>
      <c r="AC906" s="46"/>
      <c r="AD906" s="62" t="s">
        <v>2922</v>
      </c>
      <c r="AE906" s="4" t="s">
        <v>2929</v>
      </c>
      <c r="AF906" s="1" t="s">
        <v>90</v>
      </c>
      <c r="AG906" s="1" t="s">
        <v>2930</v>
      </c>
    </row>
    <row r="907" spans="1:33" ht="63.75" x14ac:dyDescent="0.25">
      <c r="A907" s="8" t="s">
        <v>23</v>
      </c>
      <c r="B907" s="1">
        <v>77111602</v>
      </c>
      <c r="C907" s="1" t="s">
        <v>2931</v>
      </c>
      <c r="D907" s="9" t="s">
        <v>70</v>
      </c>
      <c r="E907" s="1" t="s">
        <v>152</v>
      </c>
      <c r="F907" s="1" t="s">
        <v>87</v>
      </c>
      <c r="G907" s="1" t="s">
        <v>2932</v>
      </c>
      <c r="H907" s="2">
        <v>1500000000</v>
      </c>
      <c r="I907" s="2">
        <v>1500000000</v>
      </c>
      <c r="J907" s="1" t="s">
        <v>74</v>
      </c>
      <c r="K907" s="1" t="s">
        <v>75</v>
      </c>
      <c r="L907" s="1" t="s">
        <v>2933</v>
      </c>
      <c r="M907" s="1" t="s">
        <v>2934</v>
      </c>
      <c r="N907" s="8">
        <v>5499</v>
      </c>
      <c r="O907" s="88" t="s">
        <v>2935</v>
      </c>
      <c r="P907" s="1" t="s">
        <v>2936</v>
      </c>
      <c r="Q907" s="1" t="s">
        <v>2937</v>
      </c>
      <c r="R907" s="1" t="s">
        <v>2938</v>
      </c>
      <c r="S907" s="1" t="s">
        <v>2939</v>
      </c>
      <c r="T907" s="1">
        <v>34040101</v>
      </c>
      <c r="U907" s="1" t="s">
        <v>2940</v>
      </c>
      <c r="V907" s="1"/>
      <c r="W907" s="1"/>
      <c r="X907" s="42"/>
      <c r="Y907" s="1"/>
      <c r="Z907" s="1"/>
      <c r="AA907" s="43">
        <v>0</v>
      </c>
      <c r="AB907" s="1"/>
      <c r="AC907" s="1"/>
      <c r="AD907" s="1"/>
      <c r="AE907" s="1" t="s">
        <v>2933</v>
      </c>
      <c r="AF907" s="1" t="s">
        <v>2941</v>
      </c>
      <c r="AG907" s="1" t="s">
        <v>2942</v>
      </c>
    </row>
    <row r="908" spans="1:33" ht="63.75" x14ac:dyDescent="0.25">
      <c r="A908" s="8" t="s">
        <v>23</v>
      </c>
      <c r="B908" s="1">
        <v>77101901</v>
      </c>
      <c r="C908" s="1" t="s">
        <v>2943</v>
      </c>
      <c r="D908" s="9" t="s">
        <v>102</v>
      </c>
      <c r="E908" s="1" t="s">
        <v>412</v>
      </c>
      <c r="F908" s="1" t="s">
        <v>87</v>
      </c>
      <c r="G908" s="1" t="s">
        <v>2932</v>
      </c>
      <c r="H908" s="2">
        <v>500000000</v>
      </c>
      <c r="I908" s="2">
        <v>500000000</v>
      </c>
      <c r="J908" s="1" t="s">
        <v>74</v>
      </c>
      <c r="K908" s="1" t="s">
        <v>75</v>
      </c>
      <c r="L908" s="1" t="s">
        <v>2944</v>
      </c>
      <c r="M908" s="1" t="s">
        <v>2934</v>
      </c>
      <c r="N908" s="8">
        <v>5268</v>
      </c>
      <c r="O908" s="76" t="s">
        <v>2945</v>
      </c>
      <c r="P908" s="1" t="s">
        <v>2946</v>
      </c>
      <c r="Q908" s="1" t="s">
        <v>2947</v>
      </c>
      <c r="R908" s="1" t="s">
        <v>2946</v>
      </c>
      <c r="S908" s="1" t="s">
        <v>2948</v>
      </c>
      <c r="T908" s="1" t="s">
        <v>2949</v>
      </c>
      <c r="U908" s="1" t="s">
        <v>2950</v>
      </c>
      <c r="V908" s="1"/>
      <c r="W908" s="1"/>
      <c r="X908" s="42"/>
      <c r="Y908" s="1"/>
      <c r="Z908" s="1"/>
      <c r="AA908" s="43">
        <v>0</v>
      </c>
      <c r="AB908" s="1"/>
      <c r="AC908" s="1"/>
      <c r="AD908" s="1"/>
      <c r="AE908" s="1" t="s">
        <v>2944</v>
      </c>
      <c r="AF908" s="1" t="s">
        <v>2951</v>
      </c>
      <c r="AG908" s="1" t="s">
        <v>2942</v>
      </c>
    </row>
    <row r="909" spans="1:33" ht="63.75" x14ac:dyDescent="0.25">
      <c r="A909" s="8" t="s">
        <v>23</v>
      </c>
      <c r="B909" s="1" t="s">
        <v>2952</v>
      </c>
      <c r="C909" s="1" t="s">
        <v>2953</v>
      </c>
      <c r="D909" s="9" t="s">
        <v>70</v>
      </c>
      <c r="E909" s="1" t="s">
        <v>152</v>
      </c>
      <c r="F909" s="1" t="s">
        <v>87</v>
      </c>
      <c r="G909" s="1" t="s">
        <v>2932</v>
      </c>
      <c r="H909" s="1">
        <v>500000000</v>
      </c>
      <c r="I909" s="1">
        <v>500000000</v>
      </c>
      <c r="J909" s="1" t="s">
        <v>74</v>
      </c>
      <c r="K909" s="1" t="s">
        <v>75</v>
      </c>
      <c r="L909" s="1" t="s">
        <v>2944</v>
      </c>
      <c r="M909" s="1" t="s">
        <v>2934</v>
      </c>
      <c r="N909" s="8">
        <v>5268</v>
      </c>
      <c r="O909" s="76" t="s">
        <v>2945</v>
      </c>
      <c r="P909" s="1" t="s">
        <v>2936</v>
      </c>
      <c r="Q909" s="1" t="s">
        <v>2954</v>
      </c>
      <c r="R909" s="1" t="s">
        <v>2938</v>
      </c>
      <c r="S909" s="1" t="s">
        <v>2939</v>
      </c>
      <c r="T909" s="1">
        <v>34040101</v>
      </c>
      <c r="U909" s="1" t="s">
        <v>2940</v>
      </c>
      <c r="V909" s="1"/>
      <c r="W909" s="1"/>
      <c r="X909" s="42"/>
      <c r="Y909" s="1"/>
      <c r="Z909" s="1"/>
      <c r="AA909" s="43">
        <v>0</v>
      </c>
      <c r="AB909" s="1"/>
      <c r="AC909" s="1"/>
      <c r="AD909" s="1"/>
      <c r="AE909" s="1" t="s">
        <v>2944</v>
      </c>
      <c r="AF909" s="1" t="s">
        <v>2941</v>
      </c>
      <c r="AG909" s="1" t="s">
        <v>2942</v>
      </c>
    </row>
    <row r="910" spans="1:33" ht="63.75" x14ac:dyDescent="0.25">
      <c r="A910" s="8" t="s">
        <v>23</v>
      </c>
      <c r="B910" s="1" t="s">
        <v>2955</v>
      </c>
      <c r="C910" s="1" t="s">
        <v>2956</v>
      </c>
      <c r="D910" s="9" t="s">
        <v>151</v>
      </c>
      <c r="E910" s="1" t="s">
        <v>215</v>
      </c>
      <c r="F910" s="1" t="s">
        <v>159</v>
      </c>
      <c r="G910" s="1" t="s">
        <v>2957</v>
      </c>
      <c r="H910" s="1">
        <v>80000000</v>
      </c>
      <c r="I910" s="1">
        <v>80000000</v>
      </c>
      <c r="J910" s="1" t="s">
        <v>74</v>
      </c>
      <c r="K910" s="1" t="s">
        <v>75</v>
      </c>
      <c r="L910" s="1" t="s">
        <v>2958</v>
      </c>
      <c r="M910" s="1" t="s">
        <v>2934</v>
      </c>
      <c r="N910" s="8">
        <v>8635</v>
      </c>
      <c r="O910" s="76" t="s">
        <v>2959</v>
      </c>
      <c r="P910" s="1" t="s">
        <v>2960</v>
      </c>
      <c r="Q910" s="1" t="s">
        <v>2961</v>
      </c>
      <c r="R910" s="1" t="s">
        <v>2962</v>
      </c>
      <c r="S910" s="1" t="s">
        <v>2963</v>
      </c>
      <c r="T910" s="1">
        <v>31060103</v>
      </c>
      <c r="U910" s="1" t="s">
        <v>2964</v>
      </c>
      <c r="V910" s="1"/>
      <c r="W910" s="1"/>
      <c r="X910" s="42"/>
      <c r="Y910" s="1"/>
      <c r="Z910" s="1"/>
      <c r="AA910" s="43">
        <v>0</v>
      </c>
      <c r="AB910" s="1"/>
      <c r="AC910" s="33"/>
      <c r="AD910" s="33"/>
      <c r="AE910" s="33" t="s">
        <v>2958</v>
      </c>
      <c r="AF910" s="1" t="s">
        <v>2951</v>
      </c>
      <c r="AG910" s="1" t="s">
        <v>2942</v>
      </c>
    </row>
    <row r="911" spans="1:33" ht="63.75" x14ac:dyDescent="0.25">
      <c r="A911" s="8" t="s">
        <v>23</v>
      </c>
      <c r="B911" s="1">
        <v>81141601</v>
      </c>
      <c r="C911" s="1" t="s">
        <v>2965</v>
      </c>
      <c r="D911" s="9" t="s">
        <v>96</v>
      </c>
      <c r="E911" s="1" t="s">
        <v>158</v>
      </c>
      <c r="F911" s="1" t="s">
        <v>1578</v>
      </c>
      <c r="G911" s="1" t="s">
        <v>2932</v>
      </c>
      <c r="H911" s="1">
        <v>200000000</v>
      </c>
      <c r="I911" s="1">
        <v>200000000</v>
      </c>
      <c r="J911" s="1" t="s">
        <v>74</v>
      </c>
      <c r="K911" s="1" t="s">
        <v>75</v>
      </c>
      <c r="L911" s="1" t="s">
        <v>2958</v>
      </c>
      <c r="M911" s="1" t="s">
        <v>2934</v>
      </c>
      <c r="N911" s="8">
        <v>8635</v>
      </c>
      <c r="O911" s="76" t="s">
        <v>2966</v>
      </c>
      <c r="P911" s="1" t="s">
        <v>2960</v>
      </c>
      <c r="Q911" s="1" t="s">
        <v>2961</v>
      </c>
      <c r="R911" s="1" t="s">
        <v>2962</v>
      </c>
      <c r="S911" s="1" t="s">
        <v>2963</v>
      </c>
      <c r="T911" s="1">
        <v>31060103</v>
      </c>
      <c r="U911" s="1" t="s">
        <v>2964</v>
      </c>
      <c r="V911" s="1"/>
      <c r="W911" s="1"/>
      <c r="X911" s="42"/>
      <c r="Y911" s="1"/>
      <c r="Z911" s="1"/>
      <c r="AA911" s="43">
        <v>0</v>
      </c>
      <c r="AB911" s="1"/>
      <c r="AC911" s="33"/>
      <c r="AD911" s="33"/>
      <c r="AE911" s="33" t="s">
        <v>2958</v>
      </c>
      <c r="AF911" s="1" t="s">
        <v>2951</v>
      </c>
      <c r="AG911" s="1" t="s">
        <v>2942</v>
      </c>
    </row>
    <row r="912" spans="1:33" ht="63.75" x14ac:dyDescent="0.25">
      <c r="A912" s="8" t="s">
        <v>23</v>
      </c>
      <c r="B912" s="1">
        <v>81141601</v>
      </c>
      <c r="C912" s="1" t="s">
        <v>2967</v>
      </c>
      <c r="D912" s="9" t="s">
        <v>96</v>
      </c>
      <c r="E912" s="1" t="s">
        <v>158</v>
      </c>
      <c r="F912" s="1" t="s">
        <v>1578</v>
      </c>
      <c r="G912" s="1" t="s">
        <v>2932</v>
      </c>
      <c r="H912" s="1">
        <v>200000000</v>
      </c>
      <c r="I912" s="1">
        <v>200000000</v>
      </c>
      <c r="J912" s="1" t="s">
        <v>74</v>
      </c>
      <c r="K912" s="1" t="s">
        <v>75</v>
      </c>
      <c r="L912" s="1" t="s">
        <v>2968</v>
      </c>
      <c r="M912" s="1" t="s">
        <v>2934</v>
      </c>
      <c r="N912" s="8">
        <v>5115</v>
      </c>
      <c r="O912" s="76" t="s">
        <v>2969</v>
      </c>
      <c r="P912" s="1" t="s">
        <v>2960</v>
      </c>
      <c r="Q912" s="1" t="s">
        <v>2961</v>
      </c>
      <c r="R912" s="1" t="s">
        <v>2962</v>
      </c>
      <c r="S912" s="1" t="s">
        <v>2963</v>
      </c>
      <c r="T912" s="1">
        <v>31060103</v>
      </c>
      <c r="U912" s="1" t="s">
        <v>2964</v>
      </c>
      <c r="V912" s="1"/>
      <c r="W912" s="1"/>
      <c r="X912" s="42"/>
      <c r="Y912" s="1"/>
      <c r="Z912" s="1"/>
      <c r="AA912" s="43">
        <v>0</v>
      </c>
      <c r="AB912" s="1"/>
      <c r="AC912" s="33"/>
      <c r="AD912" s="33"/>
      <c r="AE912" s="33" t="s">
        <v>2968</v>
      </c>
      <c r="AF912" s="1" t="s">
        <v>2951</v>
      </c>
      <c r="AG912" s="1" t="s">
        <v>2942</v>
      </c>
    </row>
    <row r="913" spans="1:33" ht="63.75" x14ac:dyDescent="0.25">
      <c r="A913" s="8" t="s">
        <v>23</v>
      </c>
      <c r="B913" s="1">
        <v>81102000</v>
      </c>
      <c r="C913" s="1" t="s">
        <v>2970</v>
      </c>
      <c r="D913" s="9" t="s">
        <v>102</v>
      </c>
      <c r="E913" s="1" t="s">
        <v>152</v>
      </c>
      <c r="F913" s="1" t="s">
        <v>87</v>
      </c>
      <c r="G913" s="1" t="s">
        <v>2932</v>
      </c>
      <c r="H913" s="1">
        <v>1500000000</v>
      </c>
      <c r="I913" s="1">
        <v>1500000000</v>
      </c>
      <c r="J913" s="1" t="s">
        <v>74</v>
      </c>
      <c r="K913" s="1" t="s">
        <v>75</v>
      </c>
      <c r="L913" s="1" t="s">
        <v>2933</v>
      </c>
      <c r="M913" s="1" t="s">
        <v>2934</v>
      </c>
      <c r="N913" s="8">
        <v>5499</v>
      </c>
      <c r="O913" s="76" t="s">
        <v>2971</v>
      </c>
      <c r="P913" s="1" t="s">
        <v>2960</v>
      </c>
      <c r="Q913" s="1" t="s">
        <v>2961</v>
      </c>
      <c r="R913" s="1" t="s">
        <v>2962</v>
      </c>
      <c r="S913" s="1" t="s">
        <v>2963</v>
      </c>
      <c r="T913" s="1">
        <v>31060103</v>
      </c>
      <c r="U913" s="1" t="s">
        <v>2964</v>
      </c>
      <c r="V913" s="1"/>
      <c r="W913" s="1"/>
      <c r="X913" s="42"/>
      <c r="Y913" s="1"/>
      <c r="Z913" s="1"/>
      <c r="AA913" s="43">
        <v>0</v>
      </c>
      <c r="AB913" s="1"/>
      <c r="AC913" s="33"/>
      <c r="AD913" s="33"/>
      <c r="AE913" s="33" t="s">
        <v>2933</v>
      </c>
      <c r="AF913" s="1" t="s">
        <v>2941</v>
      </c>
      <c r="AG913" s="1" t="s">
        <v>2942</v>
      </c>
    </row>
    <row r="914" spans="1:33" ht="63.75" x14ac:dyDescent="0.25">
      <c r="A914" s="8" t="s">
        <v>23</v>
      </c>
      <c r="B914" s="1">
        <v>80101604</v>
      </c>
      <c r="C914" s="1" t="s">
        <v>2972</v>
      </c>
      <c r="D914" s="9" t="s">
        <v>102</v>
      </c>
      <c r="E914" s="1" t="s">
        <v>152</v>
      </c>
      <c r="F914" s="1" t="s">
        <v>87</v>
      </c>
      <c r="G914" s="1" t="s">
        <v>2932</v>
      </c>
      <c r="H914" s="1">
        <v>200000000</v>
      </c>
      <c r="I914" s="1">
        <v>200000000</v>
      </c>
      <c r="J914" s="1" t="s">
        <v>74</v>
      </c>
      <c r="K914" s="1" t="s">
        <v>75</v>
      </c>
      <c r="L914" s="1" t="s">
        <v>2973</v>
      </c>
      <c r="M914" s="1" t="s">
        <v>2934</v>
      </c>
      <c r="N914" s="8">
        <v>9327</v>
      </c>
      <c r="O914" s="76" t="s">
        <v>2974</v>
      </c>
      <c r="P914" s="1" t="s">
        <v>2960</v>
      </c>
      <c r="Q914" s="1" t="s">
        <v>2961</v>
      </c>
      <c r="R914" s="1" t="s">
        <v>2962</v>
      </c>
      <c r="S914" s="1" t="s">
        <v>2963</v>
      </c>
      <c r="T914" s="1">
        <v>31060103</v>
      </c>
      <c r="U914" s="1" t="s">
        <v>2964</v>
      </c>
      <c r="V914" s="1"/>
      <c r="W914" s="1"/>
      <c r="X914" s="42"/>
      <c r="Y914" s="1"/>
      <c r="Z914" s="1"/>
      <c r="AA914" s="43">
        <v>0</v>
      </c>
      <c r="AB914" s="1"/>
      <c r="AC914" s="33"/>
      <c r="AD914" s="33"/>
      <c r="AE914" s="33" t="s">
        <v>2973</v>
      </c>
      <c r="AF914" s="1" t="s">
        <v>2951</v>
      </c>
      <c r="AG914" s="1" t="s">
        <v>2942</v>
      </c>
    </row>
    <row r="915" spans="1:33" ht="63.75" x14ac:dyDescent="0.25">
      <c r="A915" s="8" t="s">
        <v>23</v>
      </c>
      <c r="B915" s="1">
        <v>80101604</v>
      </c>
      <c r="C915" s="1" t="s">
        <v>2975</v>
      </c>
      <c r="D915" s="9" t="s">
        <v>102</v>
      </c>
      <c r="E915" s="1" t="s">
        <v>354</v>
      </c>
      <c r="F915" s="1" t="s">
        <v>87</v>
      </c>
      <c r="G915" s="1" t="s">
        <v>2932</v>
      </c>
      <c r="H915" s="1">
        <v>100000000</v>
      </c>
      <c r="I915" s="1">
        <v>100000000</v>
      </c>
      <c r="J915" s="1" t="s">
        <v>74</v>
      </c>
      <c r="K915" s="1" t="s">
        <v>75</v>
      </c>
      <c r="L915" s="1" t="s">
        <v>2973</v>
      </c>
      <c r="M915" s="1" t="s">
        <v>2934</v>
      </c>
      <c r="N915" s="8">
        <v>9328</v>
      </c>
      <c r="O915" s="76" t="s">
        <v>2974</v>
      </c>
      <c r="P915" s="1" t="s">
        <v>2960</v>
      </c>
      <c r="Q915" s="1" t="s">
        <v>2961</v>
      </c>
      <c r="R915" s="1" t="s">
        <v>2962</v>
      </c>
      <c r="S915" s="1" t="s">
        <v>2963</v>
      </c>
      <c r="T915" s="1">
        <v>31060103</v>
      </c>
      <c r="U915" s="1" t="s">
        <v>2964</v>
      </c>
      <c r="V915" s="1"/>
      <c r="W915" s="1"/>
      <c r="X915" s="42"/>
      <c r="Y915" s="1"/>
      <c r="Z915" s="1"/>
      <c r="AA915" s="43">
        <v>0</v>
      </c>
      <c r="AB915" s="1"/>
      <c r="AC915" s="33"/>
      <c r="AD915" s="33"/>
      <c r="AE915" s="33" t="s">
        <v>2973</v>
      </c>
      <c r="AF915" s="1" t="s">
        <v>2951</v>
      </c>
      <c r="AG915" s="1" t="s">
        <v>2942</v>
      </c>
    </row>
    <row r="916" spans="1:33" ht="63.75" x14ac:dyDescent="0.25">
      <c r="A916" s="8" t="s">
        <v>23</v>
      </c>
      <c r="B916" s="1">
        <v>86111503</v>
      </c>
      <c r="C916" s="1" t="s">
        <v>2976</v>
      </c>
      <c r="D916" s="9" t="s">
        <v>102</v>
      </c>
      <c r="E916" s="1" t="s">
        <v>152</v>
      </c>
      <c r="F916" s="1" t="s">
        <v>203</v>
      </c>
      <c r="G916" s="1" t="s">
        <v>2932</v>
      </c>
      <c r="H916" s="1">
        <v>100000000</v>
      </c>
      <c r="I916" s="1">
        <v>100000000</v>
      </c>
      <c r="J916" s="1" t="s">
        <v>74</v>
      </c>
      <c r="K916" s="1" t="s">
        <v>75</v>
      </c>
      <c r="L916" s="1" t="s">
        <v>2933</v>
      </c>
      <c r="M916" s="1" t="s">
        <v>2934</v>
      </c>
      <c r="N916" s="8">
        <v>5499</v>
      </c>
      <c r="O916" s="76" t="s">
        <v>2971</v>
      </c>
      <c r="P916" s="1" t="s">
        <v>2960</v>
      </c>
      <c r="Q916" s="1" t="s">
        <v>2961</v>
      </c>
      <c r="R916" s="1" t="s">
        <v>2962</v>
      </c>
      <c r="S916" s="1" t="s">
        <v>2963</v>
      </c>
      <c r="T916" s="1">
        <v>31060103</v>
      </c>
      <c r="U916" s="1" t="s">
        <v>2964</v>
      </c>
      <c r="V916" s="1"/>
      <c r="W916" s="1"/>
      <c r="X916" s="42"/>
      <c r="Y916" s="1"/>
      <c r="Z916" s="1"/>
      <c r="AA916" s="43">
        <v>0</v>
      </c>
      <c r="AB916" s="1"/>
      <c r="AC916" s="33"/>
      <c r="AD916" s="33"/>
      <c r="AE916" s="33" t="s">
        <v>2933</v>
      </c>
      <c r="AF916" s="1" t="s">
        <v>2951</v>
      </c>
      <c r="AG916" s="1" t="s">
        <v>2942</v>
      </c>
    </row>
    <row r="917" spans="1:33" ht="63.75" x14ac:dyDescent="0.25">
      <c r="A917" s="8" t="s">
        <v>23</v>
      </c>
      <c r="B917" s="1">
        <v>93141808</v>
      </c>
      <c r="C917" s="1" t="s">
        <v>2977</v>
      </c>
      <c r="D917" s="9" t="s">
        <v>96</v>
      </c>
      <c r="E917" s="1" t="s">
        <v>381</v>
      </c>
      <c r="F917" s="1" t="s">
        <v>2978</v>
      </c>
      <c r="G917" s="1" t="s">
        <v>2979</v>
      </c>
      <c r="H917" s="1">
        <v>550000000</v>
      </c>
      <c r="I917" s="1">
        <v>550000000</v>
      </c>
      <c r="J917" s="1" t="s">
        <v>74</v>
      </c>
      <c r="K917" s="1" t="s">
        <v>75</v>
      </c>
      <c r="L917" s="1" t="s">
        <v>2980</v>
      </c>
      <c r="M917" s="1" t="s">
        <v>2981</v>
      </c>
      <c r="N917" s="8">
        <v>9116</v>
      </c>
      <c r="O917" s="76" t="s">
        <v>2982</v>
      </c>
      <c r="P917" s="1" t="s">
        <v>2960</v>
      </c>
      <c r="Q917" s="1" t="s">
        <v>2983</v>
      </c>
      <c r="R917" s="1" t="s">
        <v>2962</v>
      </c>
      <c r="S917" s="1" t="s">
        <v>2963</v>
      </c>
      <c r="T917" s="1">
        <v>31060103</v>
      </c>
      <c r="U917" s="1" t="s">
        <v>2964</v>
      </c>
      <c r="V917" s="1"/>
      <c r="W917" s="1"/>
      <c r="X917" s="42"/>
      <c r="Y917" s="1"/>
      <c r="Z917" s="1"/>
      <c r="AA917" s="43">
        <v>0</v>
      </c>
      <c r="AB917" s="1"/>
      <c r="AC917" s="33"/>
      <c r="AD917" s="33"/>
      <c r="AE917" s="33" t="s">
        <v>2980</v>
      </c>
      <c r="AF917" s="1" t="s">
        <v>2951</v>
      </c>
      <c r="AG917" s="1" t="s">
        <v>2942</v>
      </c>
    </row>
    <row r="918" spans="1:33" ht="63.75" x14ac:dyDescent="0.25">
      <c r="A918" s="8" t="s">
        <v>23</v>
      </c>
      <c r="B918" s="1" t="s">
        <v>2984</v>
      </c>
      <c r="C918" s="1" t="s">
        <v>2985</v>
      </c>
      <c r="D918" s="9" t="s">
        <v>96</v>
      </c>
      <c r="E918" s="1" t="s">
        <v>158</v>
      </c>
      <c r="F918" s="1" t="s">
        <v>203</v>
      </c>
      <c r="G918" s="1" t="s">
        <v>2979</v>
      </c>
      <c r="H918" s="1">
        <v>6000000000</v>
      </c>
      <c r="I918" s="1">
        <v>6000000000</v>
      </c>
      <c r="J918" s="1" t="s">
        <v>74</v>
      </c>
      <c r="K918" s="1" t="s">
        <v>75</v>
      </c>
      <c r="L918" s="1" t="s">
        <v>2980</v>
      </c>
      <c r="M918" s="1" t="s">
        <v>2981</v>
      </c>
      <c r="N918" s="8">
        <v>9116</v>
      </c>
      <c r="O918" s="76" t="s">
        <v>2982</v>
      </c>
      <c r="P918" s="1" t="s">
        <v>2960</v>
      </c>
      <c r="Q918" s="1" t="s">
        <v>2983</v>
      </c>
      <c r="R918" s="1" t="s">
        <v>2962</v>
      </c>
      <c r="S918" s="1" t="s">
        <v>2963</v>
      </c>
      <c r="T918" s="1">
        <v>31060102</v>
      </c>
      <c r="U918" s="1" t="s">
        <v>2986</v>
      </c>
      <c r="V918" s="1"/>
      <c r="W918" s="1"/>
      <c r="X918" s="42"/>
      <c r="Y918" s="1"/>
      <c r="Z918" s="1"/>
      <c r="AA918" s="43">
        <v>0</v>
      </c>
      <c r="AB918" s="1"/>
      <c r="AC918" s="33"/>
      <c r="AD918" s="33"/>
      <c r="AE918" s="33" t="s">
        <v>2980</v>
      </c>
      <c r="AF918" s="1" t="s">
        <v>2941</v>
      </c>
      <c r="AG918" s="1" t="s">
        <v>2942</v>
      </c>
    </row>
    <row r="919" spans="1:33" ht="63.75" x14ac:dyDescent="0.25">
      <c r="A919" s="8" t="s">
        <v>23</v>
      </c>
      <c r="B919" s="1" t="s">
        <v>2987</v>
      </c>
      <c r="C919" s="1" t="s">
        <v>2988</v>
      </c>
      <c r="D919" s="9" t="s">
        <v>96</v>
      </c>
      <c r="E919" s="1" t="s">
        <v>158</v>
      </c>
      <c r="F919" s="1" t="s">
        <v>438</v>
      </c>
      <c r="G919" s="1" t="s">
        <v>2979</v>
      </c>
      <c r="H919" s="1">
        <v>5000000000</v>
      </c>
      <c r="I919" s="1">
        <v>5000000000</v>
      </c>
      <c r="J919" s="1" t="s">
        <v>74</v>
      </c>
      <c r="K919" s="1" t="s">
        <v>75</v>
      </c>
      <c r="L919" s="1" t="s">
        <v>2989</v>
      </c>
      <c r="M919" s="1" t="s">
        <v>2990</v>
      </c>
      <c r="N919" s="8">
        <v>9055</v>
      </c>
      <c r="O919" s="76" t="s">
        <v>2991</v>
      </c>
      <c r="P919" s="1" t="s">
        <v>2960</v>
      </c>
      <c r="Q919" s="1" t="s">
        <v>2983</v>
      </c>
      <c r="R919" s="1" t="s">
        <v>2962</v>
      </c>
      <c r="S919" s="1" t="s">
        <v>2963</v>
      </c>
      <c r="T919" s="1">
        <v>31060102</v>
      </c>
      <c r="U919" s="1" t="s">
        <v>2986</v>
      </c>
      <c r="V919" s="1"/>
      <c r="W919" s="1"/>
      <c r="X919" s="42"/>
      <c r="Y919" s="1"/>
      <c r="Z919" s="1"/>
      <c r="AA919" s="43">
        <v>0</v>
      </c>
      <c r="AB919" s="1"/>
      <c r="AC919" s="33"/>
      <c r="AD919" s="33"/>
      <c r="AE919" s="33" t="s">
        <v>2989</v>
      </c>
      <c r="AF919" s="1" t="s">
        <v>2941</v>
      </c>
      <c r="AG919" s="1" t="s">
        <v>2942</v>
      </c>
    </row>
    <row r="920" spans="1:33" ht="63.75" x14ac:dyDescent="0.25">
      <c r="A920" s="8" t="s">
        <v>23</v>
      </c>
      <c r="B920" s="1" t="s">
        <v>2992</v>
      </c>
      <c r="C920" s="1" t="s">
        <v>2993</v>
      </c>
      <c r="D920" s="9" t="s">
        <v>138</v>
      </c>
      <c r="E920" s="1" t="s">
        <v>354</v>
      </c>
      <c r="F920" s="1" t="s">
        <v>203</v>
      </c>
      <c r="G920" s="1" t="s">
        <v>2932</v>
      </c>
      <c r="H920" s="1">
        <v>300000000</v>
      </c>
      <c r="I920" s="1">
        <v>300000000</v>
      </c>
      <c r="J920" s="1" t="s">
        <v>74</v>
      </c>
      <c r="K920" s="1" t="s">
        <v>75</v>
      </c>
      <c r="L920" s="1" t="s">
        <v>2944</v>
      </c>
      <c r="M920" s="1" t="s">
        <v>2934</v>
      </c>
      <c r="N920" s="8">
        <v>5268</v>
      </c>
      <c r="O920" s="76" t="s">
        <v>2945</v>
      </c>
      <c r="P920" s="1" t="s">
        <v>2960</v>
      </c>
      <c r="Q920" s="1" t="s">
        <v>2961</v>
      </c>
      <c r="R920" s="1" t="s">
        <v>2962</v>
      </c>
      <c r="S920" s="1" t="s">
        <v>2963</v>
      </c>
      <c r="T920" s="1">
        <v>31060103</v>
      </c>
      <c r="U920" s="1" t="s">
        <v>2964</v>
      </c>
      <c r="V920" s="1"/>
      <c r="W920" s="1"/>
      <c r="X920" s="42"/>
      <c r="Y920" s="1"/>
      <c r="Z920" s="1"/>
      <c r="AA920" s="43">
        <v>0</v>
      </c>
      <c r="AB920" s="1"/>
      <c r="AC920" s="33"/>
      <c r="AD920" s="33"/>
      <c r="AE920" s="33" t="s">
        <v>2944</v>
      </c>
      <c r="AF920" s="1" t="s">
        <v>2951</v>
      </c>
      <c r="AG920" s="1" t="s">
        <v>2942</v>
      </c>
    </row>
    <row r="921" spans="1:33" ht="63.75" x14ac:dyDescent="0.25">
      <c r="A921" s="8" t="s">
        <v>23</v>
      </c>
      <c r="B921" s="1" t="s">
        <v>2994</v>
      </c>
      <c r="C921" s="1" t="s">
        <v>2995</v>
      </c>
      <c r="D921" s="9" t="s">
        <v>102</v>
      </c>
      <c r="E921" s="1" t="s">
        <v>152</v>
      </c>
      <c r="F921" s="1" t="s">
        <v>203</v>
      </c>
      <c r="G921" s="1" t="s">
        <v>2932</v>
      </c>
      <c r="H921" s="1">
        <v>150000000</v>
      </c>
      <c r="I921" s="1">
        <v>150000000</v>
      </c>
      <c r="J921" s="1" t="s">
        <v>74</v>
      </c>
      <c r="K921" s="1" t="s">
        <v>75</v>
      </c>
      <c r="L921" s="1" t="s">
        <v>2944</v>
      </c>
      <c r="M921" s="1" t="s">
        <v>2934</v>
      </c>
      <c r="N921" s="8">
        <v>5268</v>
      </c>
      <c r="O921" s="76" t="s">
        <v>2945</v>
      </c>
      <c r="P921" s="1" t="s">
        <v>2936</v>
      </c>
      <c r="Q921" s="1" t="s">
        <v>2996</v>
      </c>
      <c r="R921" s="1" t="s">
        <v>2938</v>
      </c>
      <c r="S921" s="1" t="s">
        <v>2939</v>
      </c>
      <c r="T921" s="1">
        <v>34040103</v>
      </c>
      <c r="U921" s="1" t="s">
        <v>2997</v>
      </c>
      <c r="V921" s="1"/>
      <c r="W921" s="1"/>
      <c r="X921" s="42"/>
      <c r="Y921" s="1"/>
      <c r="Z921" s="1"/>
      <c r="AA921" s="43">
        <v>0</v>
      </c>
      <c r="AB921" s="1"/>
      <c r="AC921" s="33"/>
      <c r="AD921" s="33"/>
      <c r="AE921" s="33" t="s">
        <v>2944</v>
      </c>
      <c r="AF921" s="1" t="s">
        <v>2951</v>
      </c>
      <c r="AG921" s="1" t="s">
        <v>2942</v>
      </c>
    </row>
    <row r="922" spans="1:33" ht="63.75" x14ac:dyDescent="0.25">
      <c r="A922" s="8" t="s">
        <v>23</v>
      </c>
      <c r="B922" s="1"/>
      <c r="C922" s="1" t="s">
        <v>2998</v>
      </c>
      <c r="D922" s="9" t="s">
        <v>620</v>
      </c>
      <c r="E922" s="1" t="s">
        <v>1305</v>
      </c>
      <c r="F922" s="1" t="s">
        <v>203</v>
      </c>
      <c r="G922" s="1" t="s">
        <v>2932</v>
      </c>
      <c r="H922" s="1">
        <v>300000000</v>
      </c>
      <c r="I922" s="1">
        <v>300000000</v>
      </c>
      <c r="J922" s="1" t="s">
        <v>74</v>
      </c>
      <c r="K922" s="1" t="s">
        <v>75</v>
      </c>
      <c r="L922" s="1" t="s">
        <v>2999</v>
      </c>
      <c r="M922" s="1" t="s">
        <v>2934</v>
      </c>
      <c r="N922" s="8">
        <v>5106</v>
      </c>
      <c r="O922" s="76" t="s">
        <v>3000</v>
      </c>
      <c r="P922" s="1" t="s">
        <v>3001</v>
      </c>
      <c r="Q922" s="1" t="s">
        <v>3002</v>
      </c>
      <c r="R922" s="1" t="s">
        <v>2962</v>
      </c>
      <c r="S922" s="1" t="s">
        <v>2963</v>
      </c>
      <c r="T922" s="1">
        <v>31060101</v>
      </c>
      <c r="U922" s="1" t="s">
        <v>3001</v>
      </c>
      <c r="V922" s="1"/>
      <c r="W922" s="1"/>
      <c r="X922" s="42"/>
      <c r="Y922" s="1"/>
      <c r="Z922" s="1"/>
      <c r="AA922" s="43">
        <v>0</v>
      </c>
      <c r="AB922" s="1"/>
      <c r="AC922" s="33"/>
      <c r="AD922" s="33"/>
      <c r="AE922" s="33" t="s">
        <v>2999</v>
      </c>
      <c r="AF922" s="1" t="s">
        <v>2951</v>
      </c>
      <c r="AG922" s="1" t="s">
        <v>2942</v>
      </c>
    </row>
    <row r="923" spans="1:33" ht="63.75" x14ac:dyDescent="0.25">
      <c r="A923" s="8" t="s">
        <v>23</v>
      </c>
      <c r="B923" s="1"/>
      <c r="C923" s="1" t="s">
        <v>3003</v>
      </c>
      <c r="D923" s="9" t="s">
        <v>102</v>
      </c>
      <c r="E923" s="1" t="s">
        <v>354</v>
      </c>
      <c r="F923" s="1" t="s">
        <v>203</v>
      </c>
      <c r="G923" s="1" t="s">
        <v>2932</v>
      </c>
      <c r="H923" s="1">
        <v>300000000</v>
      </c>
      <c r="I923" s="1">
        <v>300000000</v>
      </c>
      <c r="J923" s="1" t="s">
        <v>74</v>
      </c>
      <c r="K923" s="1" t="s">
        <v>75</v>
      </c>
      <c r="L923" s="1" t="s">
        <v>3004</v>
      </c>
      <c r="M923" s="1" t="s">
        <v>2934</v>
      </c>
      <c r="N923" s="8">
        <v>5642</v>
      </c>
      <c r="O923" s="76" t="s">
        <v>3005</v>
      </c>
      <c r="P923" s="1" t="s">
        <v>2960</v>
      </c>
      <c r="Q923" s="1" t="s">
        <v>3002</v>
      </c>
      <c r="R923" s="1" t="s">
        <v>2962</v>
      </c>
      <c r="S923" s="1" t="s">
        <v>2963</v>
      </c>
      <c r="T923" s="1">
        <v>31060103</v>
      </c>
      <c r="U923" s="1" t="s">
        <v>2964</v>
      </c>
      <c r="V923" s="1"/>
      <c r="W923" s="1"/>
      <c r="X923" s="42"/>
      <c r="Y923" s="1"/>
      <c r="Z923" s="1"/>
      <c r="AA923" s="43">
        <v>0</v>
      </c>
      <c r="AB923" s="1"/>
      <c r="AC923" s="33"/>
      <c r="AD923" s="33"/>
      <c r="AE923" s="33" t="s">
        <v>3004</v>
      </c>
      <c r="AF923" s="1" t="s">
        <v>2951</v>
      </c>
      <c r="AG923" s="1" t="s">
        <v>2942</v>
      </c>
    </row>
    <row r="924" spans="1:33" ht="63.75" x14ac:dyDescent="0.25">
      <c r="A924" s="8" t="s">
        <v>23</v>
      </c>
      <c r="B924" s="1"/>
      <c r="C924" s="1" t="s">
        <v>3006</v>
      </c>
      <c r="D924" s="9" t="s">
        <v>102</v>
      </c>
      <c r="E924" s="1" t="s">
        <v>412</v>
      </c>
      <c r="F924" s="1" t="s">
        <v>87</v>
      </c>
      <c r="G924" s="1" t="s">
        <v>2932</v>
      </c>
      <c r="H924" s="1">
        <v>500000000</v>
      </c>
      <c r="I924" s="1">
        <v>500000000</v>
      </c>
      <c r="J924" s="1" t="s">
        <v>74</v>
      </c>
      <c r="K924" s="1" t="s">
        <v>75</v>
      </c>
      <c r="L924" s="1" t="s">
        <v>2933</v>
      </c>
      <c r="M924" s="1" t="s">
        <v>2934</v>
      </c>
      <c r="N924" s="8">
        <v>5499</v>
      </c>
      <c r="O924" s="76" t="s">
        <v>2971</v>
      </c>
      <c r="P924" s="1" t="s">
        <v>2960</v>
      </c>
      <c r="Q924" s="1" t="s">
        <v>2961</v>
      </c>
      <c r="R924" s="1" t="s">
        <v>2962</v>
      </c>
      <c r="S924" s="1" t="s">
        <v>2963</v>
      </c>
      <c r="T924" s="1">
        <v>31060103</v>
      </c>
      <c r="U924" s="1" t="s">
        <v>2964</v>
      </c>
      <c r="V924" s="1"/>
      <c r="W924" s="1"/>
      <c r="X924" s="42"/>
      <c r="Y924" s="1"/>
      <c r="Z924" s="1"/>
      <c r="AA924" s="43">
        <v>0</v>
      </c>
      <c r="AB924" s="1"/>
      <c r="AC924" s="33"/>
      <c r="AD924" s="33"/>
      <c r="AE924" s="33" t="s">
        <v>2933</v>
      </c>
      <c r="AF924" s="1" t="s">
        <v>3007</v>
      </c>
      <c r="AG924" s="1" t="s">
        <v>2942</v>
      </c>
    </row>
    <row r="925" spans="1:33" ht="63.75" x14ac:dyDescent="0.25">
      <c r="A925" s="8" t="s">
        <v>23</v>
      </c>
      <c r="B925" s="1"/>
      <c r="C925" s="1" t="s">
        <v>3008</v>
      </c>
      <c r="D925" s="9" t="s">
        <v>96</v>
      </c>
      <c r="E925" s="1" t="s">
        <v>354</v>
      </c>
      <c r="F925" s="1" t="s">
        <v>72</v>
      </c>
      <c r="G925" s="1" t="s">
        <v>2979</v>
      </c>
      <c r="H925" s="1">
        <v>1500000000</v>
      </c>
      <c r="I925" s="1">
        <v>1500000000</v>
      </c>
      <c r="J925" s="1" t="s">
        <v>74</v>
      </c>
      <c r="K925" s="1" t="s">
        <v>75</v>
      </c>
      <c r="L925" s="1" t="s">
        <v>2980</v>
      </c>
      <c r="M925" s="1" t="s">
        <v>2981</v>
      </c>
      <c r="N925" s="8">
        <v>9116</v>
      </c>
      <c r="O925" s="76" t="s">
        <v>2982</v>
      </c>
      <c r="P925" s="1" t="s">
        <v>2960</v>
      </c>
      <c r="Q925" s="1" t="s">
        <v>2983</v>
      </c>
      <c r="R925" s="1" t="s">
        <v>2962</v>
      </c>
      <c r="S925" s="1" t="s">
        <v>2963</v>
      </c>
      <c r="T925" s="1">
        <v>31060103</v>
      </c>
      <c r="U925" s="1" t="s">
        <v>2964</v>
      </c>
      <c r="V925" s="1"/>
      <c r="W925" s="1"/>
      <c r="X925" s="42"/>
      <c r="Y925" s="1"/>
      <c r="Z925" s="1"/>
      <c r="AA925" s="43">
        <v>0</v>
      </c>
      <c r="AB925" s="1"/>
      <c r="AC925" s="33"/>
      <c r="AD925" s="33"/>
      <c r="AE925" s="33" t="s">
        <v>2980</v>
      </c>
      <c r="AF925" s="1" t="s">
        <v>2951</v>
      </c>
      <c r="AG925" s="1" t="s">
        <v>2942</v>
      </c>
    </row>
    <row r="926" spans="1:33" ht="38.25" x14ac:dyDescent="0.25">
      <c r="A926" s="8" t="s">
        <v>9</v>
      </c>
      <c r="B926" s="1">
        <v>84111603</v>
      </c>
      <c r="C926" s="1" t="s">
        <v>3009</v>
      </c>
      <c r="D926" s="9" t="s">
        <v>96</v>
      </c>
      <c r="E926" s="1" t="s">
        <v>272</v>
      </c>
      <c r="F926" s="1" t="s">
        <v>124</v>
      </c>
      <c r="G926" s="1" t="s">
        <v>73</v>
      </c>
      <c r="H926" s="31">
        <v>41000000</v>
      </c>
      <c r="I926" s="1">
        <v>41000000</v>
      </c>
      <c r="J926" s="1" t="s">
        <v>74</v>
      </c>
      <c r="K926" s="1" t="s">
        <v>75</v>
      </c>
      <c r="L926" s="1" t="s">
        <v>3010</v>
      </c>
      <c r="M926" s="5" t="s">
        <v>3011</v>
      </c>
      <c r="N926" s="5" t="s">
        <v>3012</v>
      </c>
      <c r="O926" s="88" t="s">
        <v>3013</v>
      </c>
      <c r="P926" s="1" t="s">
        <v>3014</v>
      </c>
      <c r="Q926" s="1" t="s">
        <v>3015</v>
      </c>
      <c r="R926" s="1" t="s">
        <v>3016</v>
      </c>
      <c r="S926" s="1">
        <v>220071001</v>
      </c>
      <c r="T926" s="1" t="s">
        <v>3017</v>
      </c>
      <c r="U926" s="1" t="s">
        <v>3018</v>
      </c>
      <c r="V926" s="1"/>
      <c r="W926" s="1"/>
      <c r="X926" s="42"/>
      <c r="Y926" s="1"/>
      <c r="Z926" s="1"/>
      <c r="AA926" s="43">
        <v>0</v>
      </c>
      <c r="AB926" s="1"/>
      <c r="AC926" s="1"/>
      <c r="AD926" s="1"/>
      <c r="AE926" s="1" t="s">
        <v>3019</v>
      </c>
      <c r="AF926" s="1" t="s">
        <v>3020</v>
      </c>
      <c r="AG926" s="47" t="s">
        <v>440</v>
      </c>
    </row>
    <row r="927" spans="1:33" ht="38.25" x14ac:dyDescent="0.25">
      <c r="A927" s="8" t="s">
        <v>9</v>
      </c>
      <c r="B927" s="1">
        <v>84111603</v>
      </c>
      <c r="C927" s="1" t="s">
        <v>3021</v>
      </c>
      <c r="D927" s="9" t="s">
        <v>620</v>
      </c>
      <c r="E927" s="1" t="s">
        <v>3022</v>
      </c>
      <c r="F927" s="1" t="s">
        <v>124</v>
      </c>
      <c r="G927" s="1" t="s">
        <v>73</v>
      </c>
      <c r="H927" s="31">
        <v>140000000</v>
      </c>
      <c r="I927" s="34">
        <f>16868718+117162564</f>
        <v>134031282</v>
      </c>
      <c r="J927" s="1" t="s">
        <v>916</v>
      </c>
      <c r="K927" s="1" t="s">
        <v>2203</v>
      </c>
      <c r="L927" s="1" t="s">
        <v>3010</v>
      </c>
      <c r="M927" s="5" t="s">
        <v>3011</v>
      </c>
      <c r="N927" s="5" t="s">
        <v>3012</v>
      </c>
      <c r="O927" s="88" t="s">
        <v>3013</v>
      </c>
      <c r="P927" s="1" t="s">
        <v>3014</v>
      </c>
      <c r="Q927" s="1" t="s">
        <v>3015</v>
      </c>
      <c r="R927" s="1" t="s">
        <v>3016</v>
      </c>
      <c r="S927" s="1">
        <v>220071001</v>
      </c>
      <c r="T927" s="1" t="s">
        <v>3017</v>
      </c>
      <c r="U927" s="1" t="s">
        <v>3023</v>
      </c>
      <c r="V927" s="1"/>
      <c r="W927" s="1"/>
      <c r="X927" s="42"/>
      <c r="Y927" s="1"/>
      <c r="Z927" s="1"/>
      <c r="AA927" s="43">
        <v>0</v>
      </c>
      <c r="AB927" s="1"/>
      <c r="AC927" s="1"/>
      <c r="AD927" s="1"/>
      <c r="AE927" s="1" t="s">
        <v>3019</v>
      </c>
      <c r="AF927" s="1" t="s">
        <v>3020</v>
      </c>
      <c r="AG927" s="47" t="s">
        <v>440</v>
      </c>
    </row>
    <row r="928" spans="1:33" ht="25.5" x14ac:dyDescent="0.25">
      <c r="A928" s="8" t="s">
        <v>9</v>
      </c>
      <c r="B928" s="1">
        <v>84111603</v>
      </c>
      <c r="C928" s="60" t="s">
        <v>3024</v>
      </c>
      <c r="D928" s="9" t="s">
        <v>96</v>
      </c>
      <c r="E928" s="1">
        <v>3</v>
      </c>
      <c r="F928" s="1" t="s">
        <v>140</v>
      </c>
      <c r="G928" s="1" t="s">
        <v>73</v>
      </c>
      <c r="H928" s="1">
        <v>80000000</v>
      </c>
      <c r="I928" s="1">
        <v>80000000</v>
      </c>
      <c r="J928" s="1" t="s">
        <v>74</v>
      </c>
      <c r="K928" s="1" t="s">
        <v>75</v>
      </c>
      <c r="L928" s="1" t="s">
        <v>3010</v>
      </c>
      <c r="M928" s="5" t="s">
        <v>3011</v>
      </c>
      <c r="N928" s="5" t="s">
        <v>3012</v>
      </c>
      <c r="O928" s="88" t="s">
        <v>3013</v>
      </c>
      <c r="P928" s="1" t="s">
        <v>3014</v>
      </c>
      <c r="Q928" s="1" t="s">
        <v>3025</v>
      </c>
      <c r="R928" s="1" t="s">
        <v>3026</v>
      </c>
      <c r="S928" s="1">
        <v>220076001</v>
      </c>
      <c r="T928" s="1" t="s">
        <v>3026</v>
      </c>
      <c r="U928" s="1" t="s">
        <v>3027</v>
      </c>
      <c r="V928" s="1"/>
      <c r="W928" s="1"/>
      <c r="X928" s="42"/>
      <c r="Y928" s="1"/>
      <c r="Z928" s="1"/>
      <c r="AA928" s="43">
        <v>0</v>
      </c>
      <c r="AB928" s="1"/>
      <c r="AC928" s="1"/>
      <c r="AD928" s="1"/>
      <c r="AE928" s="1" t="s">
        <v>3010</v>
      </c>
      <c r="AF928" s="1" t="s">
        <v>3020</v>
      </c>
      <c r="AG928" s="47" t="s">
        <v>440</v>
      </c>
    </row>
    <row r="929" spans="1:33" ht="51" x14ac:dyDescent="0.25">
      <c r="A929" s="8" t="s">
        <v>9</v>
      </c>
      <c r="B929" s="1">
        <v>84111603</v>
      </c>
      <c r="C929" s="60" t="s">
        <v>3028</v>
      </c>
      <c r="D929" s="9" t="s">
        <v>96</v>
      </c>
      <c r="E929" s="1" t="s">
        <v>412</v>
      </c>
      <c r="F929" s="1" t="s">
        <v>124</v>
      </c>
      <c r="G929" s="1" t="s">
        <v>73</v>
      </c>
      <c r="H929" s="1">
        <v>40000000</v>
      </c>
      <c r="I929" s="1">
        <v>40000000</v>
      </c>
      <c r="J929" s="1" t="s">
        <v>74</v>
      </c>
      <c r="K929" s="1" t="s">
        <v>75</v>
      </c>
      <c r="L929" s="1" t="s">
        <v>3029</v>
      </c>
      <c r="M929" s="5" t="s">
        <v>3011</v>
      </c>
      <c r="N929" s="5" t="s">
        <v>3030</v>
      </c>
      <c r="O929" s="88" t="s">
        <v>3031</v>
      </c>
      <c r="P929" s="1" t="s">
        <v>3014</v>
      </c>
      <c r="Q929" s="1" t="s">
        <v>3025</v>
      </c>
      <c r="R929" s="1" t="s">
        <v>3032</v>
      </c>
      <c r="S929" s="1">
        <v>220076001</v>
      </c>
      <c r="T929" s="1" t="s">
        <v>3033</v>
      </c>
      <c r="U929" s="1" t="s">
        <v>3034</v>
      </c>
      <c r="V929" s="1"/>
      <c r="W929" s="1"/>
      <c r="X929" s="42"/>
      <c r="Y929" s="1"/>
      <c r="Z929" s="1"/>
      <c r="AA929" s="43">
        <v>0</v>
      </c>
      <c r="AB929" s="1"/>
      <c r="AC929" s="33"/>
      <c r="AD929" s="33"/>
      <c r="AE929" s="1" t="s">
        <v>3029</v>
      </c>
      <c r="AF929" s="1" t="s">
        <v>3020</v>
      </c>
      <c r="AG929" s="47" t="s">
        <v>440</v>
      </c>
    </row>
    <row r="930" spans="1:33" ht="25.5" x14ac:dyDescent="0.25">
      <c r="A930" s="8" t="s">
        <v>9</v>
      </c>
      <c r="B930" s="33">
        <v>84111603</v>
      </c>
      <c r="C930" s="33" t="s">
        <v>3035</v>
      </c>
      <c r="D930" s="9" t="s">
        <v>96</v>
      </c>
      <c r="E930" s="33" t="s">
        <v>2925</v>
      </c>
      <c r="F930" s="1" t="s">
        <v>3036</v>
      </c>
      <c r="G930" s="1" t="s">
        <v>3037</v>
      </c>
      <c r="H930" s="33">
        <v>16000000</v>
      </c>
      <c r="I930" s="33">
        <v>16000000</v>
      </c>
      <c r="J930" s="33" t="s">
        <v>74</v>
      </c>
      <c r="K930" s="33" t="s">
        <v>75</v>
      </c>
      <c r="L930" s="1" t="s">
        <v>3038</v>
      </c>
      <c r="M930" s="5" t="s">
        <v>2255</v>
      </c>
      <c r="N930" s="33">
        <v>3838644</v>
      </c>
      <c r="O930" s="88" t="s">
        <v>3039</v>
      </c>
      <c r="P930" s="1" t="s">
        <v>3014</v>
      </c>
      <c r="Q930" s="1" t="s">
        <v>3025</v>
      </c>
      <c r="R930" s="1" t="s">
        <v>3035</v>
      </c>
      <c r="S930" s="1">
        <v>220076001</v>
      </c>
      <c r="T930" s="1" t="s">
        <v>3040</v>
      </c>
      <c r="U930" s="1" t="s">
        <v>3041</v>
      </c>
      <c r="V930" s="1"/>
      <c r="W930" s="1"/>
      <c r="X930" s="42"/>
      <c r="Y930" s="1"/>
      <c r="Z930" s="1"/>
      <c r="AA930" s="43">
        <v>0</v>
      </c>
      <c r="AB930" s="1"/>
      <c r="AC930" s="33"/>
      <c r="AD930" s="33"/>
      <c r="AE930" s="1" t="s">
        <v>3038</v>
      </c>
      <c r="AF930" s="1" t="s">
        <v>3020</v>
      </c>
      <c r="AG930" s="47" t="s">
        <v>440</v>
      </c>
    </row>
    <row r="931" spans="1:33" ht="51" x14ac:dyDescent="0.25">
      <c r="A931" s="4" t="s">
        <v>26</v>
      </c>
      <c r="B931" s="4">
        <v>82121500</v>
      </c>
      <c r="C931" s="4" t="s">
        <v>3042</v>
      </c>
      <c r="D931" s="9" t="s">
        <v>151</v>
      </c>
      <c r="E931" s="4" t="s">
        <v>158</v>
      </c>
      <c r="F931" s="4" t="s">
        <v>140</v>
      </c>
      <c r="G931" s="4" t="s">
        <v>73</v>
      </c>
      <c r="H931" s="86">
        <v>42000000</v>
      </c>
      <c r="I931" s="86">
        <v>42000000</v>
      </c>
      <c r="J931" s="4" t="s">
        <v>74</v>
      </c>
      <c r="K931" s="4" t="s">
        <v>75</v>
      </c>
      <c r="L931" s="4" t="s">
        <v>3043</v>
      </c>
      <c r="M931" s="52" t="s">
        <v>3044</v>
      </c>
      <c r="N931" s="52" t="s">
        <v>3045</v>
      </c>
      <c r="O931" s="88" t="s">
        <v>3046</v>
      </c>
      <c r="P931" s="4"/>
      <c r="Q931" s="4"/>
      <c r="R931" s="4"/>
      <c r="S931" s="4"/>
      <c r="T931" s="4"/>
      <c r="U931" s="4"/>
      <c r="V931" s="4"/>
      <c r="W931" s="4"/>
      <c r="X931" s="59"/>
      <c r="Y931" s="4"/>
      <c r="Z931" s="4"/>
      <c r="AA931" s="43">
        <v>0</v>
      </c>
      <c r="AB931" s="4"/>
      <c r="AC931" s="4" t="s">
        <v>473</v>
      </c>
      <c r="AD931" s="1"/>
      <c r="AE931" s="4" t="s">
        <v>3047</v>
      </c>
      <c r="AF931" s="4" t="s">
        <v>2400</v>
      </c>
      <c r="AG931" s="4" t="s">
        <v>3048</v>
      </c>
    </row>
    <row r="932" spans="1:33" ht="63.75" x14ac:dyDescent="0.25">
      <c r="A932" s="4" t="s">
        <v>26</v>
      </c>
      <c r="B932" s="4">
        <v>52141800</v>
      </c>
      <c r="C932" s="4" t="s">
        <v>3049</v>
      </c>
      <c r="D932" s="9" t="s">
        <v>102</v>
      </c>
      <c r="E932" s="4" t="s">
        <v>381</v>
      </c>
      <c r="F932" s="1" t="s">
        <v>311</v>
      </c>
      <c r="G932" s="4" t="s">
        <v>73</v>
      </c>
      <c r="H932" s="86">
        <v>130000000</v>
      </c>
      <c r="I932" s="86">
        <v>130000000</v>
      </c>
      <c r="J932" s="4" t="s">
        <v>74</v>
      </c>
      <c r="K932" s="4" t="s">
        <v>75</v>
      </c>
      <c r="L932" s="4" t="s">
        <v>3043</v>
      </c>
      <c r="M932" s="52" t="s">
        <v>3044</v>
      </c>
      <c r="N932" s="52" t="s">
        <v>3045</v>
      </c>
      <c r="O932" s="88" t="s">
        <v>3046</v>
      </c>
      <c r="P932" s="4" t="s">
        <v>3050</v>
      </c>
      <c r="Q932" s="4" t="s">
        <v>3051</v>
      </c>
      <c r="R932" s="4" t="s">
        <v>3052</v>
      </c>
      <c r="S932" s="4">
        <v>220098001</v>
      </c>
      <c r="T932" s="4" t="s">
        <v>3053</v>
      </c>
      <c r="U932" s="4" t="s">
        <v>3054</v>
      </c>
      <c r="V932" s="4"/>
      <c r="W932" s="4"/>
      <c r="X932" s="59"/>
      <c r="Y932" s="4"/>
      <c r="Z932" s="4"/>
      <c r="AA932" s="43">
        <v>0</v>
      </c>
      <c r="AB932" s="4"/>
      <c r="AC932" s="4" t="s">
        <v>473</v>
      </c>
      <c r="AD932" s="9"/>
      <c r="AE932" s="4" t="s">
        <v>3047</v>
      </c>
      <c r="AF932" s="4" t="s">
        <v>2400</v>
      </c>
      <c r="AG932" s="4" t="s">
        <v>3048</v>
      </c>
    </row>
    <row r="933" spans="1:33" ht="38.25" x14ac:dyDescent="0.25">
      <c r="A933" s="4" t="s">
        <v>26</v>
      </c>
      <c r="B933" s="4">
        <v>50201700</v>
      </c>
      <c r="C933" s="4" t="s">
        <v>3055</v>
      </c>
      <c r="D933" s="9" t="s">
        <v>102</v>
      </c>
      <c r="E933" s="4" t="s">
        <v>86</v>
      </c>
      <c r="F933" s="1" t="s">
        <v>311</v>
      </c>
      <c r="G933" s="4" t="s">
        <v>73</v>
      </c>
      <c r="H933" s="86">
        <v>120000000</v>
      </c>
      <c r="I933" s="86">
        <v>120000000</v>
      </c>
      <c r="J933" s="4" t="s">
        <v>74</v>
      </c>
      <c r="K933" s="4" t="s">
        <v>75</v>
      </c>
      <c r="L933" s="4" t="s">
        <v>3043</v>
      </c>
      <c r="M933" s="52" t="s">
        <v>3044</v>
      </c>
      <c r="N933" s="52" t="s">
        <v>3045</v>
      </c>
      <c r="O933" s="88" t="s">
        <v>3046</v>
      </c>
      <c r="P933" s="4"/>
      <c r="Q933" s="4"/>
      <c r="R933" s="4"/>
      <c r="S933" s="4"/>
      <c r="T933" s="4"/>
      <c r="U933" s="4"/>
      <c r="V933" s="4"/>
      <c r="W933" s="4"/>
      <c r="X933" s="59"/>
      <c r="Y933" s="4"/>
      <c r="Z933" s="4"/>
      <c r="AA933" s="43">
        <v>0</v>
      </c>
      <c r="AB933" s="4"/>
      <c r="AC933" s="4" t="s">
        <v>473</v>
      </c>
      <c r="AD933" s="9"/>
      <c r="AE933" s="4" t="s">
        <v>3056</v>
      </c>
      <c r="AF933" s="4" t="s">
        <v>2400</v>
      </c>
      <c r="AG933" s="4" t="s">
        <v>3048</v>
      </c>
    </row>
    <row r="934" spans="1:33" ht="38.25" x14ac:dyDescent="0.25">
      <c r="A934" s="4" t="s">
        <v>26</v>
      </c>
      <c r="B934" s="4">
        <v>86101700</v>
      </c>
      <c r="C934" s="4" t="s">
        <v>3057</v>
      </c>
      <c r="D934" s="9" t="s">
        <v>96</v>
      </c>
      <c r="E934" s="4" t="s">
        <v>97</v>
      </c>
      <c r="F934" s="4" t="s">
        <v>203</v>
      </c>
      <c r="G934" s="4" t="s">
        <v>73</v>
      </c>
      <c r="H934" s="86">
        <v>0</v>
      </c>
      <c r="I934" s="86">
        <v>0</v>
      </c>
      <c r="J934" s="4"/>
      <c r="K934" s="4" t="s">
        <v>75</v>
      </c>
      <c r="L934" s="4" t="s">
        <v>3043</v>
      </c>
      <c r="M934" s="52" t="s">
        <v>3044</v>
      </c>
      <c r="N934" s="52" t="s">
        <v>3045</v>
      </c>
      <c r="O934" s="88" t="s">
        <v>3046</v>
      </c>
      <c r="P934" s="4"/>
      <c r="Q934" s="4"/>
      <c r="R934" s="4"/>
      <c r="S934" s="4"/>
      <c r="T934" s="4"/>
      <c r="U934" s="4"/>
      <c r="V934" s="4"/>
      <c r="W934" s="4"/>
      <c r="X934" s="59"/>
      <c r="Y934" s="4"/>
      <c r="Z934" s="4"/>
      <c r="AA934" s="43">
        <v>0</v>
      </c>
      <c r="AB934" s="4"/>
      <c r="AC934" s="4" t="s">
        <v>473</v>
      </c>
      <c r="AD934" s="1"/>
      <c r="AE934" s="4" t="s">
        <v>3058</v>
      </c>
      <c r="AF934" s="4" t="s">
        <v>2400</v>
      </c>
      <c r="AG934" s="4" t="s">
        <v>3048</v>
      </c>
    </row>
    <row r="935" spans="1:33" ht="38.25" x14ac:dyDescent="0.25">
      <c r="A935" s="4" t="s">
        <v>26</v>
      </c>
      <c r="B935" s="4" t="s">
        <v>2376</v>
      </c>
      <c r="C935" s="4" t="s">
        <v>3059</v>
      </c>
      <c r="D935" s="9" t="s">
        <v>102</v>
      </c>
      <c r="E935" s="4" t="s">
        <v>2376</v>
      </c>
      <c r="F935" s="4" t="s">
        <v>2376</v>
      </c>
      <c r="G935" s="4" t="s">
        <v>73</v>
      </c>
      <c r="H935" s="86">
        <v>270000000</v>
      </c>
      <c r="I935" s="86">
        <v>270000000</v>
      </c>
      <c r="J935" s="4" t="s">
        <v>74</v>
      </c>
      <c r="K935" s="4" t="s">
        <v>75</v>
      </c>
      <c r="L935" s="4" t="s">
        <v>3043</v>
      </c>
      <c r="M935" s="52" t="s">
        <v>3044</v>
      </c>
      <c r="N935" s="52" t="s">
        <v>3045</v>
      </c>
      <c r="O935" s="88" t="s">
        <v>3046</v>
      </c>
      <c r="P935" s="4" t="s">
        <v>3060</v>
      </c>
      <c r="Q935" s="4" t="s">
        <v>3060</v>
      </c>
      <c r="R935" s="4" t="s">
        <v>3060</v>
      </c>
      <c r="S935" s="4">
        <v>220152001</v>
      </c>
      <c r="T935" s="4" t="s">
        <v>3061</v>
      </c>
      <c r="U935" s="4" t="s">
        <v>3062</v>
      </c>
      <c r="V935" s="4"/>
      <c r="W935" s="4"/>
      <c r="X935" s="59"/>
      <c r="Y935" s="4"/>
      <c r="Z935" s="4"/>
      <c r="AA935" s="43">
        <v>0</v>
      </c>
      <c r="AB935" s="4"/>
      <c r="AC935" s="4" t="s">
        <v>473</v>
      </c>
      <c r="AD935" s="1" t="s">
        <v>3063</v>
      </c>
      <c r="AE935" s="4" t="s">
        <v>3058</v>
      </c>
      <c r="AF935" s="4" t="s">
        <v>2400</v>
      </c>
      <c r="AG935" s="4" t="s">
        <v>3048</v>
      </c>
    </row>
    <row r="936" spans="1:33" ht="38.25" x14ac:dyDescent="0.25">
      <c r="A936" s="4" t="s">
        <v>26</v>
      </c>
      <c r="B936" s="4">
        <v>81111700</v>
      </c>
      <c r="C936" s="4" t="s">
        <v>3064</v>
      </c>
      <c r="D936" s="9" t="s">
        <v>96</v>
      </c>
      <c r="E936" s="4" t="s">
        <v>412</v>
      </c>
      <c r="F936" s="4" t="s">
        <v>140</v>
      </c>
      <c r="G936" s="4" t="s">
        <v>73</v>
      </c>
      <c r="H936" s="86">
        <v>50773000</v>
      </c>
      <c r="I936" s="86">
        <v>50773000</v>
      </c>
      <c r="J936" s="4" t="s">
        <v>74</v>
      </c>
      <c r="K936" s="4" t="s">
        <v>75</v>
      </c>
      <c r="L936" s="4" t="s">
        <v>3043</v>
      </c>
      <c r="M936" s="52" t="s">
        <v>3044</v>
      </c>
      <c r="N936" s="52" t="s">
        <v>3045</v>
      </c>
      <c r="O936" s="88" t="s">
        <v>3046</v>
      </c>
      <c r="P936" s="4"/>
      <c r="Q936" s="4"/>
      <c r="R936" s="4"/>
      <c r="S936" s="4"/>
      <c r="T936" s="4"/>
      <c r="U936" s="4"/>
      <c r="V936" s="4" t="s">
        <v>3065</v>
      </c>
      <c r="W936" s="4">
        <v>15636</v>
      </c>
      <c r="X936" s="59">
        <v>42753</v>
      </c>
      <c r="Y936" s="4">
        <v>4600006175</v>
      </c>
      <c r="Z936" s="4">
        <v>4600006175</v>
      </c>
      <c r="AA936" s="46">
        <v>1</v>
      </c>
      <c r="AB936" s="4" t="s">
        <v>3066</v>
      </c>
      <c r="AC936" s="4" t="s">
        <v>2378</v>
      </c>
      <c r="AD936" s="1"/>
      <c r="AE936" s="4" t="s">
        <v>3067</v>
      </c>
      <c r="AF936" s="4" t="s">
        <v>2400</v>
      </c>
      <c r="AG936" s="4" t="s">
        <v>3048</v>
      </c>
    </row>
    <row r="937" spans="1:33" ht="51" x14ac:dyDescent="0.25">
      <c r="A937" s="4" t="s">
        <v>26</v>
      </c>
      <c r="B937" s="4">
        <v>80111700</v>
      </c>
      <c r="C937" s="4" t="s">
        <v>3068</v>
      </c>
      <c r="D937" s="9" t="s">
        <v>151</v>
      </c>
      <c r="E937" s="4" t="s">
        <v>123</v>
      </c>
      <c r="F937" s="4" t="s">
        <v>266</v>
      </c>
      <c r="G937" s="4" t="s">
        <v>73</v>
      </c>
      <c r="H937" s="86">
        <v>80338148</v>
      </c>
      <c r="I937" s="86">
        <v>80338148</v>
      </c>
      <c r="J937" s="4" t="s">
        <v>74</v>
      </c>
      <c r="K937" s="4" t="s">
        <v>75</v>
      </c>
      <c r="L937" s="4" t="s">
        <v>3043</v>
      </c>
      <c r="M937" s="52" t="s">
        <v>3044</v>
      </c>
      <c r="N937" s="52" t="s">
        <v>3045</v>
      </c>
      <c r="O937" s="88" t="s">
        <v>3046</v>
      </c>
      <c r="P937" s="4"/>
      <c r="Q937" s="4"/>
      <c r="R937" s="4"/>
      <c r="S937" s="4"/>
      <c r="T937" s="4"/>
      <c r="U937" s="4"/>
      <c r="V937" s="4">
        <v>6385</v>
      </c>
      <c r="W937" s="4">
        <v>16254</v>
      </c>
      <c r="X937" s="42">
        <v>42768</v>
      </c>
      <c r="Y937" s="1">
        <v>4600006211</v>
      </c>
      <c r="Z937" s="1">
        <v>4600006211</v>
      </c>
      <c r="AA937" s="44">
        <v>1</v>
      </c>
      <c r="AB937" s="1" t="s">
        <v>3069</v>
      </c>
      <c r="AC937" s="4" t="s">
        <v>2378</v>
      </c>
      <c r="AD937" s="1"/>
      <c r="AE937" s="4" t="s">
        <v>3070</v>
      </c>
      <c r="AF937" s="4" t="s">
        <v>2400</v>
      </c>
      <c r="AG937" s="4" t="s">
        <v>3048</v>
      </c>
    </row>
    <row r="938" spans="1:33" ht="38.25" x14ac:dyDescent="0.25">
      <c r="A938" s="4" t="s">
        <v>26</v>
      </c>
      <c r="B938" s="4">
        <v>90121500</v>
      </c>
      <c r="C938" s="4" t="s">
        <v>3071</v>
      </c>
      <c r="D938" s="9" t="s">
        <v>96</v>
      </c>
      <c r="E938" s="4" t="s">
        <v>158</v>
      </c>
      <c r="F938" s="4" t="s">
        <v>103</v>
      </c>
      <c r="G938" s="4" t="s">
        <v>73</v>
      </c>
      <c r="H938" s="86">
        <v>50000000</v>
      </c>
      <c r="I938" s="86">
        <v>50000000</v>
      </c>
      <c r="J938" s="4" t="s">
        <v>74</v>
      </c>
      <c r="K938" s="4" t="s">
        <v>75</v>
      </c>
      <c r="L938" s="4" t="s">
        <v>3043</v>
      </c>
      <c r="M938" s="52" t="s">
        <v>3044</v>
      </c>
      <c r="N938" s="52" t="s">
        <v>3045</v>
      </c>
      <c r="O938" s="88" t="s">
        <v>3046</v>
      </c>
      <c r="P938" s="4"/>
      <c r="Q938" s="4"/>
      <c r="R938" s="4"/>
      <c r="S938" s="4"/>
      <c r="T938" s="4"/>
      <c r="U938" s="4"/>
      <c r="V938" s="4">
        <v>6311</v>
      </c>
      <c r="W938" s="4">
        <v>15618</v>
      </c>
      <c r="X938" s="59">
        <v>42844</v>
      </c>
      <c r="Y938" s="4" t="s">
        <v>3072</v>
      </c>
      <c r="Z938" s="4">
        <v>4600006173</v>
      </c>
      <c r="AA938" s="46">
        <v>1</v>
      </c>
      <c r="AB938" s="4" t="s">
        <v>3073</v>
      </c>
      <c r="AC938" s="4" t="s">
        <v>2378</v>
      </c>
      <c r="AD938" s="1"/>
      <c r="AE938" s="4" t="s">
        <v>3074</v>
      </c>
      <c r="AF938" s="4" t="s">
        <v>2400</v>
      </c>
      <c r="AG938" s="4" t="s">
        <v>3048</v>
      </c>
    </row>
    <row r="939" spans="1:33" ht="38.25" x14ac:dyDescent="0.25">
      <c r="A939" s="4" t="s">
        <v>26</v>
      </c>
      <c r="B939" s="4">
        <v>55101500</v>
      </c>
      <c r="C939" s="4" t="s">
        <v>3075</v>
      </c>
      <c r="D939" s="9" t="s">
        <v>504</v>
      </c>
      <c r="E939" s="4" t="s">
        <v>97</v>
      </c>
      <c r="F939" s="4" t="s">
        <v>521</v>
      </c>
      <c r="G939" s="4" t="s">
        <v>73</v>
      </c>
      <c r="H939" s="86">
        <v>5034960</v>
      </c>
      <c r="I939" s="86">
        <v>5034960</v>
      </c>
      <c r="J939" s="4" t="s">
        <v>74</v>
      </c>
      <c r="K939" s="4" t="s">
        <v>75</v>
      </c>
      <c r="L939" s="4" t="s">
        <v>3043</v>
      </c>
      <c r="M939" s="52" t="s">
        <v>3044</v>
      </c>
      <c r="N939" s="52" t="s">
        <v>3045</v>
      </c>
      <c r="O939" s="88" t="s">
        <v>3046</v>
      </c>
      <c r="P939" s="4"/>
      <c r="Q939" s="4"/>
      <c r="R939" s="4"/>
      <c r="S939" s="4"/>
      <c r="T939" s="4"/>
      <c r="U939" s="4"/>
      <c r="V939" s="4"/>
      <c r="W939" s="4"/>
      <c r="X939" s="59"/>
      <c r="Y939" s="4"/>
      <c r="Z939" s="4"/>
      <c r="AA939" s="43">
        <v>0</v>
      </c>
      <c r="AB939" s="4"/>
      <c r="AC939" s="4" t="s">
        <v>473</v>
      </c>
      <c r="AD939" s="1"/>
      <c r="AE939" s="4" t="s">
        <v>3076</v>
      </c>
      <c r="AF939" s="4" t="s">
        <v>2400</v>
      </c>
      <c r="AG939" s="4" t="s">
        <v>3048</v>
      </c>
    </row>
    <row r="940" spans="1:33" ht="38.25" x14ac:dyDescent="0.25">
      <c r="A940" s="4" t="s">
        <v>26</v>
      </c>
      <c r="B940" s="4">
        <v>55101500</v>
      </c>
      <c r="C940" s="4" t="s">
        <v>3077</v>
      </c>
      <c r="D940" s="9" t="s">
        <v>504</v>
      </c>
      <c r="E940" s="4" t="s">
        <v>97</v>
      </c>
      <c r="F940" s="4" t="s">
        <v>521</v>
      </c>
      <c r="G940" s="4" t="s">
        <v>73</v>
      </c>
      <c r="H940" s="86">
        <v>496800.00000000006</v>
      </c>
      <c r="I940" s="86">
        <v>496800.00000000006</v>
      </c>
      <c r="J940" s="4" t="s">
        <v>74</v>
      </c>
      <c r="K940" s="4" t="s">
        <v>75</v>
      </c>
      <c r="L940" s="4" t="s">
        <v>3043</v>
      </c>
      <c r="M940" s="52" t="s">
        <v>3044</v>
      </c>
      <c r="N940" s="52" t="s">
        <v>3045</v>
      </c>
      <c r="O940" s="88" t="s">
        <v>3046</v>
      </c>
      <c r="P940" s="4"/>
      <c r="Q940" s="4"/>
      <c r="R940" s="4"/>
      <c r="S940" s="4"/>
      <c r="T940" s="4"/>
      <c r="U940" s="4"/>
      <c r="V940" s="4"/>
      <c r="W940" s="4"/>
      <c r="X940" s="59"/>
      <c r="Y940" s="4"/>
      <c r="Z940" s="4"/>
      <c r="AA940" s="43">
        <v>0</v>
      </c>
      <c r="AB940" s="4"/>
      <c r="AC940" s="4" t="s">
        <v>473</v>
      </c>
      <c r="AD940" s="1"/>
      <c r="AE940" s="4" t="s">
        <v>3076</v>
      </c>
      <c r="AF940" s="4" t="s">
        <v>2400</v>
      </c>
      <c r="AG940" s="4" t="s">
        <v>3048</v>
      </c>
    </row>
    <row r="941" spans="1:33" ht="38.25" x14ac:dyDescent="0.25">
      <c r="A941" s="4" t="s">
        <v>26</v>
      </c>
      <c r="B941" s="4">
        <v>55101500</v>
      </c>
      <c r="C941" s="4" t="s">
        <v>3078</v>
      </c>
      <c r="D941" s="9" t="s">
        <v>504</v>
      </c>
      <c r="E941" s="4" t="s">
        <v>97</v>
      </c>
      <c r="F941" s="4" t="s">
        <v>521</v>
      </c>
      <c r="G941" s="4" t="s">
        <v>73</v>
      </c>
      <c r="H941" s="86">
        <v>1992600.0000000002</v>
      </c>
      <c r="I941" s="86">
        <v>1992600.0000000002</v>
      </c>
      <c r="J941" s="4" t="s">
        <v>74</v>
      </c>
      <c r="K941" s="4" t="s">
        <v>75</v>
      </c>
      <c r="L941" s="4" t="s">
        <v>3043</v>
      </c>
      <c r="M941" s="52" t="s">
        <v>3044</v>
      </c>
      <c r="N941" s="52" t="s">
        <v>3045</v>
      </c>
      <c r="O941" s="88" t="s">
        <v>3046</v>
      </c>
      <c r="P941" s="4"/>
      <c r="Q941" s="4"/>
      <c r="R941" s="4"/>
      <c r="S941" s="4"/>
      <c r="T941" s="4"/>
      <c r="U941" s="4"/>
      <c r="V941" s="4"/>
      <c r="W941" s="4"/>
      <c r="X941" s="59"/>
      <c r="Y941" s="4"/>
      <c r="Z941" s="4"/>
      <c r="AA941" s="43">
        <v>0</v>
      </c>
      <c r="AB941" s="4"/>
      <c r="AC941" s="4" t="s">
        <v>473</v>
      </c>
      <c r="AD941" s="1"/>
      <c r="AE941" s="4" t="s">
        <v>3076</v>
      </c>
      <c r="AF941" s="4" t="s">
        <v>2400</v>
      </c>
      <c r="AG941" s="4" t="s">
        <v>3048</v>
      </c>
    </row>
    <row r="942" spans="1:33" ht="38.25" x14ac:dyDescent="0.25">
      <c r="A942" s="4" t="s">
        <v>26</v>
      </c>
      <c r="B942" s="4">
        <v>55101500</v>
      </c>
      <c r="C942" s="4" t="s">
        <v>3079</v>
      </c>
      <c r="D942" s="9" t="s">
        <v>504</v>
      </c>
      <c r="E942" s="4" t="s">
        <v>97</v>
      </c>
      <c r="F942" s="4" t="s">
        <v>521</v>
      </c>
      <c r="G942" s="4" t="s">
        <v>73</v>
      </c>
      <c r="H942" s="86">
        <v>2261520</v>
      </c>
      <c r="I942" s="86">
        <v>2261520</v>
      </c>
      <c r="J942" s="4" t="s">
        <v>74</v>
      </c>
      <c r="K942" s="4" t="s">
        <v>75</v>
      </c>
      <c r="L942" s="4" t="s">
        <v>3043</v>
      </c>
      <c r="M942" s="52" t="s">
        <v>3044</v>
      </c>
      <c r="N942" s="52" t="s">
        <v>3045</v>
      </c>
      <c r="O942" s="88" t="s">
        <v>3046</v>
      </c>
      <c r="P942" s="4"/>
      <c r="Q942" s="4"/>
      <c r="R942" s="4"/>
      <c r="S942" s="4"/>
      <c r="T942" s="4"/>
      <c r="U942" s="4"/>
      <c r="V942" s="4"/>
      <c r="W942" s="4"/>
      <c r="X942" s="59"/>
      <c r="Y942" s="4"/>
      <c r="Z942" s="4"/>
      <c r="AA942" s="43">
        <v>0</v>
      </c>
      <c r="AB942" s="4"/>
      <c r="AC942" s="4" t="s">
        <v>473</v>
      </c>
      <c r="AD942" s="1"/>
      <c r="AE942" s="4" t="s">
        <v>3076</v>
      </c>
      <c r="AF942" s="4" t="s">
        <v>2400</v>
      </c>
      <c r="AG942" s="4" t="s">
        <v>3048</v>
      </c>
    </row>
    <row r="943" spans="1:33" ht="38.25" x14ac:dyDescent="0.25">
      <c r="A943" s="4" t="s">
        <v>26</v>
      </c>
      <c r="B943" s="4" t="s">
        <v>2376</v>
      </c>
      <c r="C943" s="4" t="s">
        <v>3080</v>
      </c>
      <c r="D943" s="9" t="s">
        <v>151</v>
      </c>
      <c r="E943" s="4" t="s">
        <v>97</v>
      </c>
      <c r="F943" s="4" t="s">
        <v>2376</v>
      </c>
      <c r="G943" s="4" t="s">
        <v>73</v>
      </c>
      <c r="H943" s="86">
        <v>200000000</v>
      </c>
      <c r="I943" s="86">
        <v>200000000</v>
      </c>
      <c r="J943" s="4" t="s">
        <v>74</v>
      </c>
      <c r="K943" s="4" t="s">
        <v>75</v>
      </c>
      <c r="L943" s="4" t="s">
        <v>3043</v>
      </c>
      <c r="M943" s="52" t="s">
        <v>3044</v>
      </c>
      <c r="N943" s="52" t="s">
        <v>3045</v>
      </c>
      <c r="O943" s="88" t="s">
        <v>3046</v>
      </c>
      <c r="P943" s="4"/>
      <c r="Q943" s="4"/>
      <c r="R943" s="4"/>
      <c r="S943" s="4"/>
      <c r="T943" s="4"/>
      <c r="U943" s="4"/>
      <c r="V943" s="4"/>
      <c r="W943" s="4"/>
      <c r="X943" s="59"/>
      <c r="Y943" s="4"/>
      <c r="Z943" s="4"/>
      <c r="AA943" s="43">
        <v>0</v>
      </c>
      <c r="AB943" s="4"/>
      <c r="AC943" s="4" t="s">
        <v>473</v>
      </c>
      <c r="AD943" s="1" t="s">
        <v>3063</v>
      </c>
      <c r="AE943" s="4" t="s">
        <v>2012</v>
      </c>
      <c r="AF943" s="4" t="s">
        <v>2400</v>
      </c>
      <c r="AG943" s="4" t="s">
        <v>3048</v>
      </c>
    </row>
    <row r="944" spans="1:33" ht="63.75" x14ac:dyDescent="0.25">
      <c r="A944" s="4" t="s">
        <v>26</v>
      </c>
      <c r="B944" s="4">
        <v>52161500</v>
      </c>
      <c r="C944" s="4" t="s">
        <v>3081</v>
      </c>
      <c r="D944" s="9" t="s">
        <v>102</v>
      </c>
      <c r="E944" s="4" t="s">
        <v>804</v>
      </c>
      <c r="F944" s="1" t="s">
        <v>311</v>
      </c>
      <c r="G944" s="4" t="s">
        <v>73</v>
      </c>
      <c r="H944" s="86">
        <v>120000000</v>
      </c>
      <c r="I944" s="86">
        <v>120000000</v>
      </c>
      <c r="J944" s="4" t="s">
        <v>74</v>
      </c>
      <c r="K944" s="4" t="s">
        <v>75</v>
      </c>
      <c r="L944" s="4" t="s">
        <v>3043</v>
      </c>
      <c r="M944" s="52" t="s">
        <v>3044</v>
      </c>
      <c r="N944" s="52" t="s">
        <v>3045</v>
      </c>
      <c r="O944" s="88" t="s">
        <v>3046</v>
      </c>
      <c r="P944" s="4" t="s">
        <v>3050</v>
      </c>
      <c r="Q944" s="4" t="s">
        <v>3051</v>
      </c>
      <c r="R944" s="4" t="s">
        <v>3052</v>
      </c>
      <c r="S944" s="4">
        <v>220098001</v>
      </c>
      <c r="T944" s="4" t="s">
        <v>3053</v>
      </c>
      <c r="U944" s="4" t="s">
        <v>3054</v>
      </c>
      <c r="V944" s="4"/>
      <c r="W944" s="4"/>
      <c r="X944" s="59"/>
      <c r="Y944" s="4"/>
      <c r="Z944" s="4"/>
      <c r="AA944" s="43">
        <v>0</v>
      </c>
      <c r="AB944" s="4"/>
      <c r="AC944" s="4" t="s">
        <v>473</v>
      </c>
      <c r="AD944" s="1"/>
      <c r="AE944" s="4" t="s">
        <v>3082</v>
      </c>
      <c r="AF944" s="4" t="s">
        <v>2400</v>
      </c>
      <c r="AG944" s="4" t="s">
        <v>3048</v>
      </c>
    </row>
    <row r="945" spans="1:33" ht="76.5" x14ac:dyDescent="0.25">
      <c r="A945" s="4" t="s">
        <v>26</v>
      </c>
      <c r="B945" s="4">
        <v>78131800</v>
      </c>
      <c r="C945" s="4" t="s">
        <v>3083</v>
      </c>
      <c r="D945" s="9" t="s">
        <v>96</v>
      </c>
      <c r="E945" s="4" t="s">
        <v>97</v>
      </c>
      <c r="F945" s="1" t="s">
        <v>311</v>
      </c>
      <c r="G945" s="4" t="s">
        <v>73</v>
      </c>
      <c r="H945" s="86">
        <v>300000000</v>
      </c>
      <c r="I945" s="86">
        <f>+H945</f>
        <v>300000000</v>
      </c>
      <c r="J945" s="4" t="s">
        <v>74</v>
      </c>
      <c r="K945" s="4" t="s">
        <v>75</v>
      </c>
      <c r="L945" s="4" t="s">
        <v>3043</v>
      </c>
      <c r="M945" s="52" t="s">
        <v>3044</v>
      </c>
      <c r="N945" s="52" t="s">
        <v>3045</v>
      </c>
      <c r="O945" s="88" t="s">
        <v>3046</v>
      </c>
      <c r="P945" s="4" t="s">
        <v>3084</v>
      </c>
      <c r="Q945" s="4" t="s">
        <v>3085</v>
      </c>
      <c r="R945" s="4" t="s">
        <v>3086</v>
      </c>
      <c r="S945" s="4">
        <v>220129001</v>
      </c>
      <c r="T945" s="4" t="s">
        <v>3087</v>
      </c>
      <c r="U945" s="4" t="s">
        <v>3088</v>
      </c>
      <c r="V945" s="4"/>
      <c r="W945" s="4"/>
      <c r="X945" s="59"/>
      <c r="Y945" s="4"/>
      <c r="Z945" s="4"/>
      <c r="AA945" s="43">
        <v>0</v>
      </c>
      <c r="AB945" s="4"/>
      <c r="AC945" s="4" t="s">
        <v>473</v>
      </c>
      <c r="AD945" s="9"/>
      <c r="AE945" s="4" t="s">
        <v>3089</v>
      </c>
      <c r="AF945" s="4" t="s">
        <v>2400</v>
      </c>
      <c r="AG945" s="4" t="s">
        <v>3048</v>
      </c>
    </row>
    <row r="946" spans="1:33" ht="63.75" x14ac:dyDescent="0.25">
      <c r="A946" s="4" t="s">
        <v>26</v>
      </c>
      <c r="B946" s="4">
        <v>82121500</v>
      </c>
      <c r="C946" s="4" t="s">
        <v>3090</v>
      </c>
      <c r="D946" s="9" t="s">
        <v>96</v>
      </c>
      <c r="E946" s="4" t="s">
        <v>97</v>
      </c>
      <c r="F946" s="1" t="s">
        <v>311</v>
      </c>
      <c r="G946" s="4" t="s">
        <v>73</v>
      </c>
      <c r="H946" s="86">
        <v>1492463413</v>
      </c>
      <c r="I946" s="86">
        <f>+H946</f>
        <v>1492463413</v>
      </c>
      <c r="J946" s="4" t="s">
        <v>74</v>
      </c>
      <c r="K946" s="4" t="s">
        <v>75</v>
      </c>
      <c r="L946" s="4" t="s">
        <v>3043</v>
      </c>
      <c r="M946" s="52" t="s">
        <v>3044</v>
      </c>
      <c r="N946" s="52" t="s">
        <v>3045</v>
      </c>
      <c r="O946" s="88" t="s">
        <v>3046</v>
      </c>
      <c r="P946" s="4"/>
      <c r="Q946" s="4"/>
      <c r="R946" s="4"/>
      <c r="S946" s="4"/>
      <c r="T946" s="4"/>
      <c r="U946" s="4"/>
      <c r="V946" s="4"/>
      <c r="W946" s="4"/>
      <c r="X946" s="59"/>
      <c r="Y946" s="4"/>
      <c r="Z946" s="4"/>
      <c r="AA946" s="43">
        <v>0</v>
      </c>
      <c r="AB946" s="4"/>
      <c r="AC946" s="4" t="s">
        <v>473</v>
      </c>
      <c r="AD946" s="9"/>
      <c r="AE946" s="4" t="s">
        <v>3089</v>
      </c>
      <c r="AF946" s="4" t="s">
        <v>2400</v>
      </c>
      <c r="AG946" s="4" t="s">
        <v>3048</v>
      </c>
    </row>
    <row r="947" spans="1:33" ht="76.5" x14ac:dyDescent="0.25">
      <c r="A947" s="4" t="s">
        <v>26</v>
      </c>
      <c r="B947" s="4">
        <v>78102200</v>
      </c>
      <c r="C947" s="4" t="s">
        <v>3091</v>
      </c>
      <c r="D947" s="9" t="s">
        <v>96</v>
      </c>
      <c r="E947" s="4" t="s">
        <v>97</v>
      </c>
      <c r="F947" s="4" t="s">
        <v>103</v>
      </c>
      <c r="G947" s="4" t="s">
        <v>73</v>
      </c>
      <c r="H947" s="86">
        <v>260000000</v>
      </c>
      <c r="I947" s="86">
        <v>260000000</v>
      </c>
      <c r="J947" s="4" t="s">
        <v>74</v>
      </c>
      <c r="K947" s="4" t="s">
        <v>75</v>
      </c>
      <c r="L947" s="4" t="s">
        <v>3043</v>
      </c>
      <c r="M947" s="52" t="s">
        <v>3044</v>
      </c>
      <c r="N947" s="52" t="s">
        <v>3045</v>
      </c>
      <c r="O947" s="88" t="s">
        <v>3046</v>
      </c>
      <c r="P947" s="4"/>
      <c r="Q947" s="4"/>
      <c r="R947" s="4"/>
      <c r="S947" s="4"/>
      <c r="T947" s="4"/>
      <c r="U947" s="4"/>
      <c r="V947" s="4"/>
      <c r="W947" s="4"/>
      <c r="X947" s="59"/>
      <c r="Y947" s="4"/>
      <c r="Z947" s="4"/>
      <c r="AA947" s="43">
        <v>0</v>
      </c>
      <c r="AB947" s="4"/>
      <c r="AC947" s="4" t="s">
        <v>473</v>
      </c>
      <c r="AD947" s="9"/>
      <c r="AE947" s="4" t="s">
        <v>3092</v>
      </c>
      <c r="AF947" s="4" t="s">
        <v>2400</v>
      </c>
      <c r="AG947" s="4" t="s">
        <v>3048</v>
      </c>
    </row>
    <row r="948" spans="1:33" ht="76.5" x14ac:dyDescent="0.25">
      <c r="A948" s="4" t="s">
        <v>26</v>
      </c>
      <c r="B948" s="4" t="s">
        <v>3093</v>
      </c>
      <c r="C948" s="4" t="s">
        <v>3094</v>
      </c>
      <c r="D948" s="9" t="s">
        <v>138</v>
      </c>
      <c r="E948" s="4" t="s">
        <v>804</v>
      </c>
      <c r="F948" s="4" t="s">
        <v>140</v>
      </c>
      <c r="G948" s="4" t="s">
        <v>73</v>
      </c>
      <c r="H948" s="86">
        <v>40000000</v>
      </c>
      <c r="I948" s="86">
        <v>40000000</v>
      </c>
      <c r="J948" s="4" t="s">
        <v>74</v>
      </c>
      <c r="K948" s="4" t="s">
        <v>75</v>
      </c>
      <c r="L948" s="4" t="s">
        <v>3043</v>
      </c>
      <c r="M948" s="52" t="s">
        <v>3044</v>
      </c>
      <c r="N948" s="52" t="s">
        <v>3045</v>
      </c>
      <c r="O948" s="88" t="s">
        <v>3046</v>
      </c>
      <c r="P948" s="4" t="s">
        <v>3084</v>
      </c>
      <c r="Q948" s="4" t="s">
        <v>3085</v>
      </c>
      <c r="R948" s="4" t="s">
        <v>3086</v>
      </c>
      <c r="S948" s="4">
        <v>220129001</v>
      </c>
      <c r="T948" s="4" t="s">
        <v>3087</v>
      </c>
      <c r="U948" s="4" t="s">
        <v>3088</v>
      </c>
      <c r="V948" s="4"/>
      <c r="W948" s="4"/>
      <c r="X948" s="59"/>
      <c r="Y948" s="4"/>
      <c r="Z948" s="4"/>
      <c r="AA948" s="43">
        <v>0</v>
      </c>
      <c r="AB948" s="4"/>
      <c r="AC948" s="4" t="s">
        <v>473</v>
      </c>
      <c r="AD948" s="1"/>
      <c r="AE948" s="4" t="s">
        <v>3092</v>
      </c>
      <c r="AF948" s="4" t="s">
        <v>2400</v>
      </c>
      <c r="AG948" s="4" t="s">
        <v>3048</v>
      </c>
    </row>
    <row r="949" spans="1:33" ht="76.5" x14ac:dyDescent="0.25">
      <c r="A949" s="4" t="s">
        <v>26</v>
      </c>
      <c r="B949" s="4">
        <v>86141700</v>
      </c>
      <c r="C949" s="4" t="s">
        <v>3095</v>
      </c>
      <c r="D949" s="9" t="s">
        <v>70</v>
      </c>
      <c r="E949" s="4" t="s">
        <v>158</v>
      </c>
      <c r="F949" s="4" t="s">
        <v>140</v>
      </c>
      <c r="G949" s="4" t="s">
        <v>73</v>
      </c>
      <c r="H949" s="86">
        <v>50000000</v>
      </c>
      <c r="I949" s="86">
        <v>50000000</v>
      </c>
      <c r="J949" s="4" t="s">
        <v>74</v>
      </c>
      <c r="K949" s="4" t="s">
        <v>75</v>
      </c>
      <c r="L949" s="4" t="s">
        <v>3043</v>
      </c>
      <c r="M949" s="52" t="s">
        <v>3044</v>
      </c>
      <c r="N949" s="52" t="s">
        <v>3045</v>
      </c>
      <c r="O949" s="88" t="s">
        <v>3046</v>
      </c>
      <c r="P949" s="4" t="s">
        <v>3084</v>
      </c>
      <c r="Q949" s="4" t="s">
        <v>3085</v>
      </c>
      <c r="R949" s="4" t="s">
        <v>3086</v>
      </c>
      <c r="S949" s="4">
        <v>220129001</v>
      </c>
      <c r="T949" s="4" t="s">
        <v>3087</v>
      </c>
      <c r="U949" s="4" t="s">
        <v>3088</v>
      </c>
      <c r="V949" s="4"/>
      <c r="W949" s="4"/>
      <c r="X949" s="59"/>
      <c r="Y949" s="4"/>
      <c r="Z949" s="4"/>
      <c r="AA949" s="43">
        <v>0</v>
      </c>
      <c r="AB949" s="4"/>
      <c r="AC949" s="4" t="s">
        <v>473</v>
      </c>
      <c r="AD949" s="1"/>
      <c r="AE949" s="4" t="s">
        <v>3092</v>
      </c>
      <c r="AF949" s="4" t="s">
        <v>2400</v>
      </c>
      <c r="AG949" s="4" t="s">
        <v>3048</v>
      </c>
    </row>
    <row r="950" spans="1:33" ht="38.25" x14ac:dyDescent="0.25">
      <c r="A950" s="4" t="s">
        <v>26</v>
      </c>
      <c r="B950" s="4">
        <v>14121900</v>
      </c>
      <c r="C950" s="4" t="s">
        <v>3096</v>
      </c>
      <c r="D950" s="9" t="s">
        <v>151</v>
      </c>
      <c r="E950" s="4" t="s">
        <v>158</v>
      </c>
      <c r="F950" s="4" t="s">
        <v>140</v>
      </c>
      <c r="G950" s="4" t="s">
        <v>73</v>
      </c>
      <c r="H950" s="86">
        <v>32000000</v>
      </c>
      <c r="I950" s="86">
        <v>32000000</v>
      </c>
      <c r="J950" s="4" t="s">
        <v>74</v>
      </c>
      <c r="K950" s="4" t="s">
        <v>75</v>
      </c>
      <c r="L950" s="4" t="s">
        <v>3043</v>
      </c>
      <c r="M950" s="52" t="s">
        <v>3044</v>
      </c>
      <c r="N950" s="52" t="s">
        <v>3045</v>
      </c>
      <c r="O950" s="88" t="s">
        <v>3046</v>
      </c>
      <c r="P950" s="4"/>
      <c r="Q950" s="4"/>
      <c r="R950" s="4"/>
      <c r="S950" s="4"/>
      <c r="T950" s="4"/>
      <c r="U950" s="4"/>
      <c r="V950" s="4"/>
      <c r="W950" s="4"/>
      <c r="X950" s="59"/>
      <c r="Y950" s="4"/>
      <c r="Z950" s="4"/>
      <c r="AA950" s="43">
        <v>0</v>
      </c>
      <c r="AB950" s="4"/>
      <c r="AC950" s="4" t="s">
        <v>473</v>
      </c>
      <c r="AD950" s="1"/>
      <c r="AE950" s="4" t="s">
        <v>3097</v>
      </c>
      <c r="AF950" s="4" t="s">
        <v>2400</v>
      </c>
      <c r="AG950" s="4" t="s">
        <v>3048</v>
      </c>
    </row>
    <row r="951" spans="1:33" ht="63.75" x14ac:dyDescent="0.25">
      <c r="A951" s="4" t="s">
        <v>26</v>
      </c>
      <c r="B951" s="4">
        <v>45101600</v>
      </c>
      <c r="C951" s="4" t="s">
        <v>3098</v>
      </c>
      <c r="D951" s="9" t="s">
        <v>151</v>
      </c>
      <c r="E951" s="4" t="s">
        <v>158</v>
      </c>
      <c r="F951" s="4" t="s">
        <v>140</v>
      </c>
      <c r="G951" s="4" t="s">
        <v>73</v>
      </c>
      <c r="H951" s="86">
        <v>60000000</v>
      </c>
      <c r="I951" s="86">
        <v>60000000</v>
      </c>
      <c r="J951" s="4" t="s">
        <v>74</v>
      </c>
      <c r="K951" s="4" t="s">
        <v>75</v>
      </c>
      <c r="L951" s="4" t="s">
        <v>3043</v>
      </c>
      <c r="M951" s="52" t="s">
        <v>3044</v>
      </c>
      <c r="N951" s="52" t="s">
        <v>3045</v>
      </c>
      <c r="O951" s="88" t="s">
        <v>3046</v>
      </c>
      <c r="P951" s="4"/>
      <c r="Q951" s="4"/>
      <c r="R951" s="4"/>
      <c r="S951" s="4"/>
      <c r="T951" s="4"/>
      <c r="U951" s="4"/>
      <c r="V951" s="4"/>
      <c r="W951" s="4"/>
      <c r="X951" s="59"/>
      <c r="Y951" s="4"/>
      <c r="Z951" s="4"/>
      <c r="AA951" s="43">
        <v>0</v>
      </c>
      <c r="AB951" s="4"/>
      <c r="AC951" s="4" t="s">
        <v>473</v>
      </c>
      <c r="AD951" s="1"/>
      <c r="AE951" s="4" t="s">
        <v>3099</v>
      </c>
      <c r="AF951" s="4" t="s">
        <v>2400</v>
      </c>
      <c r="AG951" s="4" t="s">
        <v>3048</v>
      </c>
    </row>
    <row r="952" spans="1:33" ht="38.25" x14ac:dyDescent="0.25">
      <c r="A952" s="4" t="s">
        <v>26</v>
      </c>
      <c r="B952" s="4">
        <v>45101600</v>
      </c>
      <c r="C952" s="4" t="s">
        <v>3100</v>
      </c>
      <c r="D952" s="9" t="s">
        <v>151</v>
      </c>
      <c r="E952" s="4" t="s">
        <v>158</v>
      </c>
      <c r="F952" s="4" t="s">
        <v>140</v>
      </c>
      <c r="G952" s="4" t="s">
        <v>73</v>
      </c>
      <c r="H952" s="86">
        <v>43000000</v>
      </c>
      <c r="I952" s="86">
        <v>43000000</v>
      </c>
      <c r="J952" s="4" t="s">
        <v>74</v>
      </c>
      <c r="K952" s="4" t="s">
        <v>75</v>
      </c>
      <c r="L952" s="4" t="s">
        <v>3043</v>
      </c>
      <c r="M952" s="52" t="s">
        <v>3044</v>
      </c>
      <c r="N952" s="52" t="s">
        <v>3045</v>
      </c>
      <c r="O952" s="88" t="s">
        <v>3046</v>
      </c>
      <c r="P952" s="4"/>
      <c r="Q952" s="4"/>
      <c r="R952" s="4"/>
      <c r="S952" s="4"/>
      <c r="T952" s="4"/>
      <c r="U952" s="4"/>
      <c r="V952" s="4"/>
      <c r="W952" s="4"/>
      <c r="X952" s="59"/>
      <c r="Y952" s="4"/>
      <c r="Z952" s="4"/>
      <c r="AA952" s="43">
        <v>0</v>
      </c>
      <c r="AB952" s="4"/>
      <c r="AC952" s="4" t="s">
        <v>473</v>
      </c>
      <c r="AD952" s="1"/>
      <c r="AE952" s="4" t="s">
        <v>3097</v>
      </c>
      <c r="AF952" s="4" t="s">
        <v>2400</v>
      </c>
      <c r="AG952" s="4" t="s">
        <v>3048</v>
      </c>
    </row>
    <row r="953" spans="1:33" ht="38.25" x14ac:dyDescent="0.25">
      <c r="A953" s="4" t="s">
        <v>26</v>
      </c>
      <c r="B953" s="4">
        <v>45101600</v>
      </c>
      <c r="C953" s="4" t="s">
        <v>3101</v>
      </c>
      <c r="D953" s="9" t="s">
        <v>151</v>
      </c>
      <c r="E953" s="4" t="s">
        <v>158</v>
      </c>
      <c r="F953" s="4" t="s">
        <v>140</v>
      </c>
      <c r="G953" s="4" t="s">
        <v>73</v>
      </c>
      <c r="H953" s="86">
        <v>60000000</v>
      </c>
      <c r="I953" s="86">
        <v>60000000</v>
      </c>
      <c r="J953" s="4" t="s">
        <v>74</v>
      </c>
      <c r="K953" s="4" t="s">
        <v>75</v>
      </c>
      <c r="L953" s="4" t="s">
        <v>3043</v>
      </c>
      <c r="M953" s="52" t="s">
        <v>3044</v>
      </c>
      <c r="N953" s="52" t="s">
        <v>3045</v>
      </c>
      <c r="O953" s="88" t="s">
        <v>3046</v>
      </c>
      <c r="P953" s="4"/>
      <c r="Q953" s="4"/>
      <c r="R953" s="4"/>
      <c r="S953" s="4"/>
      <c r="T953" s="4"/>
      <c r="U953" s="4"/>
      <c r="V953" s="4"/>
      <c r="W953" s="4"/>
      <c r="X953" s="59"/>
      <c r="Y953" s="4"/>
      <c r="Z953" s="4"/>
      <c r="AA953" s="43">
        <v>0</v>
      </c>
      <c r="AB953" s="4"/>
      <c r="AC953" s="4" t="s">
        <v>473</v>
      </c>
      <c r="AD953" s="9"/>
      <c r="AE953" s="4" t="s">
        <v>3099</v>
      </c>
      <c r="AF953" s="4" t="s">
        <v>2400</v>
      </c>
      <c r="AG953" s="4" t="s">
        <v>3048</v>
      </c>
    </row>
    <row r="954" spans="1:33" ht="63.75" x14ac:dyDescent="0.25">
      <c r="A954" s="4" t="s">
        <v>26</v>
      </c>
      <c r="B954" s="4">
        <v>82121900</v>
      </c>
      <c r="C954" s="4" t="s">
        <v>3102</v>
      </c>
      <c r="D954" s="9" t="s">
        <v>151</v>
      </c>
      <c r="E954" s="4" t="s">
        <v>158</v>
      </c>
      <c r="F954" s="1" t="s">
        <v>311</v>
      </c>
      <c r="G954" s="4" t="s">
        <v>73</v>
      </c>
      <c r="H954" s="86">
        <v>100000000</v>
      </c>
      <c r="I954" s="86">
        <v>100000000</v>
      </c>
      <c r="J954" s="4" t="s">
        <v>74</v>
      </c>
      <c r="K954" s="4" t="s">
        <v>75</v>
      </c>
      <c r="L954" s="4" t="s">
        <v>3043</v>
      </c>
      <c r="M954" s="52" t="s">
        <v>3044</v>
      </c>
      <c r="N954" s="52" t="s">
        <v>3045</v>
      </c>
      <c r="O954" s="88" t="s">
        <v>3046</v>
      </c>
      <c r="P954" s="4" t="s">
        <v>3050</v>
      </c>
      <c r="Q954" s="4" t="s">
        <v>3051</v>
      </c>
      <c r="R954" s="4" t="s">
        <v>3052</v>
      </c>
      <c r="S954" s="4">
        <v>220098001</v>
      </c>
      <c r="T954" s="4" t="s">
        <v>3053</v>
      </c>
      <c r="U954" s="4" t="s">
        <v>3054</v>
      </c>
      <c r="V954" s="4"/>
      <c r="W954" s="4"/>
      <c r="X954" s="59"/>
      <c r="Y954" s="4"/>
      <c r="Z954" s="4"/>
      <c r="AA954" s="43">
        <v>0</v>
      </c>
      <c r="AB954" s="4"/>
      <c r="AC954" s="4" t="s">
        <v>473</v>
      </c>
      <c r="AD954" s="9"/>
      <c r="AE954" s="4" t="s">
        <v>3097</v>
      </c>
      <c r="AF954" s="4" t="s">
        <v>2400</v>
      </c>
      <c r="AG954" s="4" t="s">
        <v>3048</v>
      </c>
    </row>
    <row r="955" spans="1:33" ht="63.75" x14ac:dyDescent="0.25">
      <c r="A955" s="4" t="s">
        <v>26</v>
      </c>
      <c r="B955" s="4" t="s">
        <v>3103</v>
      </c>
      <c r="C955" s="4" t="s">
        <v>3104</v>
      </c>
      <c r="D955" s="9" t="s">
        <v>96</v>
      </c>
      <c r="E955" s="4" t="s">
        <v>536</v>
      </c>
      <c r="F955" s="4" t="s">
        <v>124</v>
      </c>
      <c r="G955" s="4" t="s">
        <v>73</v>
      </c>
      <c r="H955" s="86">
        <v>347199666</v>
      </c>
      <c r="I955" s="86">
        <v>347199666</v>
      </c>
      <c r="J955" s="4" t="s">
        <v>74</v>
      </c>
      <c r="K955" s="4" t="s">
        <v>75</v>
      </c>
      <c r="L955" s="4" t="s">
        <v>3043</v>
      </c>
      <c r="M955" s="52" t="s">
        <v>3044</v>
      </c>
      <c r="N955" s="52" t="s">
        <v>3045</v>
      </c>
      <c r="O955" s="88" t="s">
        <v>3046</v>
      </c>
      <c r="P955" s="4"/>
      <c r="Q955" s="4"/>
      <c r="R955" s="4"/>
      <c r="S955" s="4"/>
      <c r="T955" s="4"/>
      <c r="U955" s="4"/>
      <c r="V955" s="4">
        <v>6391</v>
      </c>
      <c r="W955" s="4">
        <v>15640</v>
      </c>
      <c r="X955" s="59">
        <v>42768</v>
      </c>
      <c r="Y955" s="4">
        <v>4600006224</v>
      </c>
      <c r="Z955" s="4">
        <v>4600006224</v>
      </c>
      <c r="AA955" s="46">
        <v>1</v>
      </c>
      <c r="AB955" s="4" t="s">
        <v>3105</v>
      </c>
      <c r="AC955" s="4" t="s">
        <v>2378</v>
      </c>
      <c r="AD955" s="9"/>
      <c r="AE955" s="4" t="s">
        <v>3106</v>
      </c>
      <c r="AF955" s="4" t="s">
        <v>2400</v>
      </c>
      <c r="AG955" s="4" t="s">
        <v>3048</v>
      </c>
    </row>
    <row r="956" spans="1:33" ht="38.25" x14ac:dyDescent="0.25">
      <c r="A956" s="4" t="s">
        <v>26</v>
      </c>
      <c r="B956" s="4">
        <v>80121600</v>
      </c>
      <c r="C956" s="4" t="s">
        <v>3107</v>
      </c>
      <c r="D956" s="9" t="s">
        <v>96</v>
      </c>
      <c r="E956" s="4" t="s">
        <v>123</v>
      </c>
      <c r="F956" s="4" t="s">
        <v>266</v>
      </c>
      <c r="G956" s="4" t="s">
        <v>73</v>
      </c>
      <c r="H956" s="86">
        <f>9928130*1.08</f>
        <v>10722380.4</v>
      </c>
      <c r="I956" s="86">
        <f>9928130*1.08</f>
        <v>10722380.4</v>
      </c>
      <c r="J956" s="4" t="s">
        <v>74</v>
      </c>
      <c r="K956" s="4" t="s">
        <v>75</v>
      </c>
      <c r="L956" s="4" t="s">
        <v>3043</v>
      </c>
      <c r="M956" s="52" t="s">
        <v>3044</v>
      </c>
      <c r="N956" s="52" t="s">
        <v>3045</v>
      </c>
      <c r="O956" s="88" t="s">
        <v>3046</v>
      </c>
      <c r="P956" s="4"/>
      <c r="Q956" s="4"/>
      <c r="R956" s="4"/>
      <c r="S956" s="4"/>
      <c r="T956" s="4"/>
      <c r="U956" s="4"/>
      <c r="V956" s="4"/>
      <c r="W956" s="4"/>
      <c r="X956" s="59"/>
      <c r="Y956" s="4"/>
      <c r="Z956" s="4"/>
      <c r="AA956" s="43">
        <v>0</v>
      </c>
      <c r="AB956" s="4"/>
      <c r="AC956" s="4" t="s">
        <v>473</v>
      </c>
      <c r="AD956" s="1"/>
      <c r="AE956" s="4" t="s">
        <v>3108</v>
      </c>
      <c r="AF956" s="4" t="s">
        <v>2400</v>
      </c>
      <c r="AG956" s="4" t="s">
        <v>3048</v>
      </c>
    </row>
    <row r="957" spans="1:33" ht="38.25" x14ac:dyDescent="0.25">
      <c r="A957" s="4" t="s">
        <v>26</v>
      </c>
      <c r="B957" s="4">
        <v>80161500</v>
      </c>
      <c r="C957" s="4" t="s">
        <v>3109</v>
      </c>
      <c r="D957" s="9" t="s">
        <v>96</v>
      </c>
      <c r="E957" s="4" t="s">
        <v>97</v>
      </c>
      <c r="F957" s="4" t="s">
        <v>266</v>
      </c>
      <c r="G957" s="4" t="s">
        <v>73</v>
      </c>
      <c r="H957" s="86">
        <v>33804566</v>
      </c>
      <c r="I957" s="86">
        <v>33804566</v>
      </c>
      <c r="J957" s="4" t="s">
        <v>74</v>
      </c>
      <c r="K957" s="4" t="s">
        <v>75</v>
      </c>
      <c r="L957" s="4" t="s">
        <v>3043</v>
      </c>
      <c r="M957" s="52" t="s">
        <v>3044</v>
      </c>
      <c r="N957" s="52" t="s">
        <v>3045</v>
      </c>
      <c r="O957" s="88" t="s">
        <v>3046</v>
      </c>
      <c r="P957" s="4"/>
      <c r="Q957" s="4"/>
      <c r="R957" s="4"/>
      <c r="S957" s="4"/>
      <c r="T957" s="4"/>
      <c r="U957" s="4"/>
      <c r="V957" s="4"/>
      <c r="W957" s="4"/>
      <c r="X957" s="59"/>
      <c r="Y957" s="4"/>
      <c r="Z957" s="4"/>
      <c r="AA957" s="43">
        <v>0</v>
      </c>
      <c r="AB957" s="4"/>
      <c r="AC957" s="4" t="s">
        <v>473</v>
      </c>
      <c r="AD957" s="1"/>
      <c r="AE957" s="4" t="s">
        <v>3110</v>
      </c>
      <c r="AF957" s="4" t="s">
        <v>2400</v>
      </c>
      <c r="AG957" s="4" t="s">
        <v>3048</v>
      </c>
    </row>
    <row r="958" spans="1:33" ht="51" x14ac:dyDescent="0.25">
      <c r="A958" s="4" t="s">
        <v>26</v>
      </c>
      <c r="B958" s="4" t="s">
        <v>2376</v>
      </c>
      <c r="C958" s="4" t="s">
        <v>3111</v>
      </c>
      <c r="D958" s="4" t="s">
        <v>2376</v>
      </c>
      <c r="E958" s="4" t="s">
        <v>2376</v>
      </c>
      <c r="F958" s="4" t="s">
        <v>2376</v>
      </c>
      <c r="G958" s="4" t="s">
        <v>73</v>
      </c>
      <c r="H958" s="86">
        <v>500000000</v>
      </c>
      <c r="I958" s="86">
        <v>500000000</v>
      </c>
      <c r="J958" s="4" t="s">
        <v>74</v>
      </c>
      <c r="K958" s="4" t="s">
        <v>75</v>
      </c>
      <c r="L958" s="4" t="s">
        <v>3043</v>
      </c>
      <c r="M958" s="52" t="s">
        <v>3044</v>
      </c>
      <c r="N958" s="52" t="s">
        <v>3045</v>
      </c>
      <c r="O958" s="88" t="s">
        <v>3046</v>
      </c>
      <c r="P958" s="4"/>
      <c r="Q958" s="4"/>
      <c r="R958" s="4"/>
      <c r="S958" s="4"/>
      <c r="T958" s="4"/>
      <c r="U958" s="4"/>
      <c r="V958" s="4"/>
      <c r="W958" s="4"/>
      <c r="X958" s="59"/>
      <c r="Y958" s="4"/>
      <c r="Z958" s="4"/>
      <c r="AA958" s="43">
        <v>0</v>
      </c>
      <c r="AB958" s="4"/>
      <c r="AC958" s="4" t="s">
        <v>473</v>
      </c>
      <c r="AD958" s="1" t="s">
        <v>3063</v>
      </c>
      <c r="AE958" s="4" t="s">
        <v>3110</v>
      </c>
      <c r="AF958" s="4" t="s">
        <v>2400</v>
      </c>
      <c r="AG958" s="4" t="s">
        <v>3048</v>
      </c>
    </row>
    <row r="959" spans="1:33" ht="38.25" x14ac:dyDescent="0.25">
      <c r="A959" s="4" t="s">
        <v>26</v>
      </c>
      <c r="B959" s="4">
        <v>92121700</v>
      </c>
      <c r="C959" s="4" t="s">
        <v>3112</v>
      </c>
      <c r="D959" s="4"/>
      <c r="E959" s="4" t="s">
        <v>97</v>
      </c>
      <c r="F959" s="4" t="s">
        <v>2376</v>
      </c>
      <c r="G959" s="4" t="s">
        <v>73</v>
      </c>
      <c r="H959" s="86">
        <v>140000000</v>
      </c>
      <c r="I959" s="86">
        <v>140000000</v>
      </c>
      <c r="J959" s="4" t="s">
        <v>74</v>
      </c>
      <c r="K959" s="4" t="s">
        <v>75</v>
      </c>
      <c r="L959" s="4" t="s">
        <v>3043</v>
      </c>
      <c r="M959" s="52" t="s">
        <v>3044</v>
      </c>
      <c r="N959" s="52" t="s">
        <v>3045</v>
      </c>
      <c r="O959" s="88" t="s">
        <v>3046</v>
      </c>
      <c r="P959" s="4"/>
      <c r="Q959" s="4"/>
      <c r="R959" s="4"/>
      <c r="S959" s="4"/>
      <c r="T959" s="4"/>
      <c r="U959" s="4"/>
      <c r="V959" s="4"/>
      <c r="W959" s="4"/>
      <c r="X959" s="59"/>
      <c r="Y959" s="4"/>
      <c r="Z959" s="4"/>
      <c r="AA959" s="43">
        <v>0</v>
      </c>
      <c r="AB959" s="4"/>
      <c r="AC959" s="4" t="s">
        <v>473</v>
      </c>
      <c r="AD959" s="1" t="s">
        <v>3063</v>
      </c>
      <c r="AE959" s="4" t="s">
        <v>3110</v>
      </c>
      <c r="AF959" s="4" t="s">
        <v>2400</v>
      </c>
      <c r="AG959" s="4" t="s">
        <v>3048</v>
      </c>
    </row>
    <row r="960" spans="1:33" ht="38.25" x14ac:dyDescent="0.25">
      <c r="A960" s="4" t="s">
        <v>26</v>
      </c>
      <c r="B960" s="4">
        <v>92121500</v>
      </c>
      <c r="C960" s="4" t="s">
        <v>3113</v>
      </c>
      <c r="D960" s="9" t="s">
        <v>96</v>
      </c>
      <c r="E960" s="4" t="s">
        <v>97</v>
      </c>
      <c r="F960" s="4" t="s">
        <v>72</v>
      </c>
      <c r="G960" s="4" t="s">
        <v>73</v>
      </c>
      <c r="H960" s="86">
        <v>2400000000</v>
      </c>
      <c r="I960" s="86">
        <f>+H960</f>
        <v>2400000000</v>
      </c>
      <c r="J960" s="4" t="s">
        <v>74</v>
      </c>
      <c r="K960" s="4" t="s">
        <v>75</v>
      </c>
      <c r="L960" s="4" t="s">
        <v>3043</v>
      </c>
      <c r="M960" s="52" t="s">
        <v>3044</v>
      </c>
      <c r="N960" s="52" t="s">
        <v>3045</v>
      </c>
      <c r="O960" s="88" t="s">
        <v>3046</v>
      </c>
      <c r="P960" s="4"/>
      <c r="Q960" s="4"/>
      <c r="R960" s="4"/>
      <c r="S960" s="4"/>
      <c r="T960" s="4"/>
      <c r="U960" s="4"/>
      <c r="V960" s="4"/>
      <c r="W960" s="4"/>
      <c r="X960" s="59"/>
      <c r="Y960" s="4"/>
      <c r="Z960" s="4"/>
      <c r="AA960" s="43">
        <v>0</v>
      </c>
      <c r="AB960" s="4"/>
      <c r="AC960" s="4" t="s">
        <v>473</v>
      </c>
      <c r="AD960" s="1"/>
      <c r="AE960" s="4" t="s">
        <v>3110</v>
      </c>
      <c r="AF960" s="4" t="s">
        <v>2400</v>
      </c>
      <c r="AG960" s="4" t="s">
        <v>3048</v>
      </c>
    </row>
    <row r="961" spans="1:33" ht="153" x14ac:dyDescent="0.25">
      <c r="A961" s="4" t="s">
        <v>26</v>
      </c>
      <c r="B961" s="4" t="s">
        <v>3114</v>
      </c>
      <c r="C961" s="4" t="s">
        <v>3115</v>
      </c>
      <c r="D961" s="9" t="s">
        <v>96</v>
      </c>
      <c r="E961" s="4" t="s">
        <v>86</v>
      </c>
      <c r="F961" s="1" t="s">
        <v>311</v>
      </c>
      <c r="G961" s="4" t="s">
        <v>73</v>
      </c>
      <c r="H961" s="86">
        <v>1200000000</v>
      </c>
      <c r="I961" s="86">
        <v>1200000000</v>
      </c>
      <c r="J961" s="4" t="s">
        <v>74</v>
      </c>
      <c r="K961" s="4" t="s">
        <v>75</v>
      </c>
      <c r="L961" s="4" t="s">
        <v>3043</v>
      </c>
      <c r="M961" s="52" t="s">
        <v>3044</v>
      </c>
      <c r="N961" s="52" t="s">
        <v>3045</v>
      </c>
      <c r="O961" s="88" t="s">
        <v>3046</v>
      </c>
      <c r="P961" s="4"/>
      <c r="Q961" s="4"/>
      <c r="R961" s="4"/>
      <c r="S961" s="4"/>
      <c r="T961" s="4"/>
      <c r="U961" s="4"/>
      <c r="V961" s="4"/>
      <c r="W961" s="4"/>
      <c r="X961" s="59"/>
      <c r="Y961" s="4"/>
      <c r="Z961" s="4"/>
      <c r="AA961" s="43">
        <v>0</v>
      </c>
      <c r="AB961" s="4"/>
      <c r="AC961" s="4" t="s">
        <v>473</v>
      </c>
      <c r="AD961" s="1"/>
      <c r="AE961" s="4" t="s">
        <v>3116</v>
      </c>
      <c r="AF961" s="4" t="s">
        <v>2400</v>
      </c>
      <c r="AG961" s="4" t="s">
        <v>3048</v>
      </c>
    </row>
    <row r="962" spans="1:33" ht="38.25" x14ac:dyDescent="0.25">
      <c r="A962" s="4" t="s">
        <v>26</v>
      </c>
      <c r="B962" s="4" t="s">
        <v>3117</v>
      </c>
      <c r="C962" s="4" t="s">
        <v>3118</v>
      </c>
      <c r="D962" s="9" t="s">
        <v>151</v>
      </c>
      <c r="E962" s="4" t="s">
        <v>86</v>
      </c>
      <c r="F962" s="1" t="s">
        <v>311</v>
      </c>
      <c r="G962" s="4" t="s">
        <v>73</v>
      </c>
      <c r="H962" s="86">
        <v>330000000</v>
      </c>
      <c r="I962" s="86">
        <v>330000000</v>
      </c>
      <c r="J962" s="4" t="s">
        <v>74</v>
      </c>
      <c r="K962" s="4" t="s">
        <v>75</v>
      </c>
      <c r="L962" s="4" t="s">
        <v>3043</v>
      </c>
      <c r="M962" s="52" t="s">
        <v>3044</v>
      </c>
      <c r="N962" s="52" t="s">
        <v>3045</v>
      </c>
      <c r="O962" s="88" t="s">
        <v>3046</v>
      </c>
      <c r="P962" s="4"/>
      <c r="Q962" s="4"/>
      <c r="R962" s="4"/>
      <c r="S962" s="4"/>
      <c r="T962" s="4"/>
      <c r="U962" s="4"/>
      <c r="V962" s="4"/>
      <c r="W962" s="4"/>
      <c r="X962" s="59"/>
      <c r="Y962" s="4"/>
      <c r="Z962" s="4"/>
      <c r="AA962" s="43">
        <v>0</v>
      </c>
      <c r="AB962" s="4"/>
      <c r="AC962" s="4" t="s">
        <v>473</v>
      </c>
      <c r="AD962" s="1"/>
      <c r="AE962" s="4" t="s">
        <v>3119</v>
      </c>
      <c r="AF962" s="4" t="s">
        <v>2400</v>
      </c>
      <c r="AG962" s="4" t="s">
        <v>3048</v>
      </c>
    </row>
    <row r="963" spans="1:33" ht="51" x14ac:dyDescent="0.25">
      <c r="A963" s="4" t="s">
        <v>26</v>
      </c>
      <c r="B963" s="4">
        <v>72101500</v>
      </c>
      <c r="C963" s="4" t="s">
        <v>3120</v>
      </c>
      <c r="D963" s="9" t="s">
        <v>151</v>
      </c>
      <c r="E963" s="4" t="s">
        <v>86</v>
      </c>
      <c r="F963" s="1" t="s">
        <v>311</v>
      </c>
      <c r="G963" s="4" t="s">
        <v>73</v>
      </c>
      <c r="H963" s="86">
        <v>200000000</v>
      </c>
      <c r="I963" s="86">
        <v>200000000</v>
      </c>
      <c r="J963" s="4" t="s">
        <v>74</v>
      </c>
      <c r="K963" s="4" t="s">
        <v>75</v>
      </c>
      <c r="L963" s="4" t="s">
        <v>3043</v>
      </c>
      <c r="M963" s="52" t="s">
        <v>3044</v>
      </c>
      <c r="N963" s="52" t="s">
        <v>3045</v>
      </c>
      <c r="O963" s="88" t="s">
        <v>3046</v>
      </c>
      <c r="P963" s="4"/>
      <c r="Q963" s="4"/>
      <c r="R963" s="4"/>
      <c r="S963" s="4"/>
      <c r="T963" s="4"/>
      <c r="U963" s="4"/>
      <c r="V963" s="4"/>
      <c r="W963" s="4"/>
      <c r="X963" s="59"/>
      <c r="Y963" s="4"/>
      <c r="Z963" s="4"/>
      <c r="AA963" s="43">
        <v>0</v>
      </c>
      <c r="AB963" s="4"/>
      <c r="AC963" s="4" t="s">
        <v>473</v>
      </c>
      <c r="AD963" s="1"/>
      <c r="AE963" s="4" t="s">
        <v>3121</v>
      </c>
      <c r="AF963" s="4" t="s">
        <v>2400</v>
      </c>
      <c r="AG963" s="4" t="s">
        <v>3048</v>
      </c>
    </row>
    <row r="964" spans="1:33" ht="63.75" x14ac:dyDescent="0.25">
      <c r="A964" s="4" t="s">
        <v>26</v>
      </c>
      <c r="B964" s="4">
        <v>40101700</v>
      </c>
      <c r="C964" s="4" t="s">
        <v>3122</v>
      </c>
      <c r="D964" s="9" t="s">
        <v>151</v>
      </c>
      <c r="E964" s="4" t="s">
        <v>152</v>
      </c>
      <c r="F964" s="4" t="s">
        <v>72</v>
      </c>
      <c r="G964" s="4" t="s">
        <v>73</v>
      </c>
      <c r="H964" s="86">
        <v>1100000000</v>
      </c>
      <c r="I964" s="86">
        <v>1100000000</v>
      </c>
      <c r="J964" s="4" t="s">
        <v>74</v>
      </c>
      <c r="K964" s="4" t="s">
        <v>75</v>
      </c>
      <c r="L964" s="4" t="s">
        <v>3043</v>
      </c>
      <c r="M964" s="52" t="s">
        <v>3044</v>
      </c>
      <c r="N964" s="52" t="s">
        <v>3045</v>
      </c>
      <c r="O964" s="88" t="s">
        <v>3046</v>
      </c>
      <c r="P964" s="4" t="s">
        <v>3050</v>
      </c>
      <c r="Q964" s="4" t="s">
        <v>3051</v>
      </c>
      <c r="R964" s="4" t="s">
        <v>3052</v>
      </c>
      <c r="S964" s="4">
        <v>220098001</v>
      </c>
      <c r="T964" s="4" t="s">
        <v>3053</v>
      </c>
      <c r="U964" s="4" t="s">
        <v>3054</v>
      </c>
      <c r="V964" s="4"/>
      <c r="W964" s="4"/>
      <c r="X964" s="59"/>
      <c r="Y964" s="4"/>
      <c r="Z964" s="4"/>
      <c r="AA964" s="43">
        <v>0</v>
      </c>
      <c r="AB964" s="4"/>
      <c r="AC964" s="4" t="s">
        <v>473</v>
      </c>
      <c r="AD964" s="33"/>
      <c r="AE964" s="4" t="s">
        <v>2058</v>
      </c>
      <c r="AF964" s="4" t="s">
        <v>3123</v>
      </c>
      <c r="AG964" s="4" t="s">
        <v>3124</v>
      </c>
    </row>
    <row r="965" spans="1:33" ht="63.75" x14ac:dyDescent="0.25">
      <c r="A965" s="4" t="s">
        <v>26</v>
      </c>
      <c r="B965" s="4">
        <v>40101700</v>
      </c>
      <c r="C965" s="4" t="s">
        <v>3125</v>
      </c>
      <c r="D965" s="9" t="s">
        <v>151</v>
      </c>
      <c r="E965" s="4" t="s">
        <v>152</v>
      </c>
      <c r="F965" s="4" t="s">
        <v>438</v>
      </c>
      <c r="G965" s="4" t="s">
        <v>73</v>
      </c>
      <c r="H965" s="86">
        <v>277000000</v>
      </c>
      <c r="I965" s="86">
        <f>+H965</f>
        <v>277000000</v>
      </c>
      <c r="J965" s="4" t="s">
        <v>74</v>
      </c>
      <c r="K965" s="4" t="s">
        <v>75</v>
      </c>
      <c r="L965" s="4" t="s">
        <v>3043</v>
      </c>
      <c r="M965" s="52" t="s">
        <v>3044</v>
      </c>
      <c r="N965" s="52" t="s">
        <v>3045</v>
      </c>
      <c r="O965" s="88" t="s">
        <v>3046</v>
      </c>
      <c r="P965" s="4" t="s">
        <v>3050</v>
      </c>
      <c r="Q965" s="4" t="s">
        <v>3051</v>
      </c>
      <c r="R965" s="4" t="s">
        <v>3052</v>
      </c>
      <c r="S965" s="4">
        <v>220098001</v>
      </c>
      <c r="T965" s="4" t="s">
        <v>3053</v>
      </c>
      <c r="U965" s="4" t="s">
        <v>3054</v>
      </c>
      <c r="V965" s="4"/>
      <c r="W965" s="4"/>
      <c r="X965" s="59"/>
      <c r="Y965" s="4"/>
      <c r="Z965" s="4"/>
      <c r="AA965" s="43">
        <v>0</v>
      </c>
      <c r="AB965" s="4"/>
      <c r="AC965" s="4" t="s">
        <v>473</v>
      </c>
      <c r="AD965" s="61"/>
      <c r="AE965" s="4" t="s">
        <v>3121</v>
      </c>
      <c r="AF965" s="4" t="s">
        <v>2400</v>
      </c>
      <c r="AG965" s="4" t="s">
        <v>3048</v>
      </c>
    </row>
    <row r="966" spans="1:33" ht="38.25" x14ac:dyDescent="0.25">
      <c r="A966" s="4" t="s">
        <v>26</v>
      </c>
      <c r="B966" s="4">
        <v>76111500</v>
      </c>
      <c r="C966" s="4" t="s">
        <v>3126</v>
      </c>
      <c r="D966" s="9" t="s">
        <v>96</v>
      </c>
      <c r="E966" s="4" t="s">
        <v>97</v>
      </c>
      <c r="F966" s="1" t="s">
        <v>311</v>
      </c>
      <c r="G966" s="4" t="s">
        <v>73</v>
      </c>
      <c r="H966" s="86">
        <v>1400000000</v>
      </c>
      <c r="I966" s="86">
        <f>+H966</f>
        <v>1400000000</v>
      </c>
      <c r="J966" s="4" t="s">
        <v>74</v>
      </c>
      <c r="K966" s="4" t="s">
        <v>75</v>
      </c>
      <c r="L966" s="4" t="s">
        <v>3043</v>
      </c>
      <c r="M966" s="52" t="s">
        <v>3044</v>
      </c>
      <c r="N966" s="52" t="s">
        <v>3045</v>
      </c>
      <c r="O966" s="88" t="s">
        <v>3046</v>
      </c>
      <c r="P966" s="4"/>
      <c r="Q966" s="4"/>
      <c r="R966" s="4"/>
      <c r="S966" s="4"/>
      <c r="T966" s="4"/>
      <c r="U966" s="4"/>
      <c r="V966" s="4"/>
      <c r="W966" s="4"/>
      <c r="X966" s="59"/>
      <c r="Y966" s="4"/>
      <c r="Z966" s="4"/>
      <c r="AA966" s="43">
        <v>0</v>
      </c>
      <c r="AB966" s="4"/>
      <c r="AC966" s="4" t="s">
        <v>473</v>
      </c>
      <c r="AD966" s="1"/>
      <c r="AE966" s="4" t="s">
        <v>3116</v>
      </c>
      <c r="AF966" s="4" t="s">
        <v>2400</v>
      </c>
      <c r="AG966" s="4" t="s">
        <v>3048</v>
      </c>
    </row>
    <row r="967" spans="1:33" ht="38.25" x14ac:dyDescent="0.25">
      <c r="A967" s="4" t="s">
        <v>26</v>
      </c>
      <c r="B967" s="4" t="s">
        <v>3127</v>
      </c>
      <c r="C967" s="4" t="s">
        <v>3128</v>
      </c>
      <c r="D967" s="9" t="s">
        <v>96</v>
      </c>
      <c r="E967" s="4" t="s">
        <v>86</v>
      </c>
      <c r="F967" s="4" t="s">
        <v>140</v>
      </c>
      <c r="G967" s="4" t="s">
        <v>73</v>
      </c>
      <c r="H967" s="86">
        <v>43000000</v>
      </c>
      <c r="I967" s="86">
        <v>43000000</v>
      </c>
      <c r="J967" s="4" t="s">
        <v>74</v>
      </c>
      <c r="K967" s="4" t="s">
        <v>75</v>
      </c>
      <c r="L967" s="4" t="s">
        <v>3043</v>
      </c>
      <c r="M967" s="52" t="s">
        <v>3044</v>
      </c>
      <c r="N967" s="52" t="s">
        <v>3045</v>
      </c>
      <c r="O967" s="88" t="s">
        <v>3046</v>
      </c>
      <c r="P967" s="4"/>
      <c r="Q967" s="4"/>
      <c r="R967" s="4"/>
      <c r="S967" s="4"/>
      <c r="T967" s="4"/>
      <c r="U967" s="4"/>
      <c r="V967" s="4"/>
      <c r="W967" s="4"/>
      <c r="X967" s="59"/>
      <c r="Y967" s="4"/>
      <c r="Z967" s="4"/>
      <c r="AA967" s="43">
        <v>0</v>
      </c>
      <c r="AB967" s="4"/>
      <c r="AC967" s="4" t="s">
        <v>473</v>
      </c>
      <c r="AD967" s="1"/>
      <c r="AE967" s="4" t="s">
        <v>3129</v>
      </c>
      <c r="AF967" s="4" t="s">
        <v>2400</v>
      </c>
      <c r="AG967" s="4" t="s">
        <v>3048</v>
      </c>
    </row>
    <row r="968" spans="1:33" ht="38.25" x14ac:dyDescent="0.25">
      <c r="A968" s="4" t="s">
        <v>26</v>
      </c>
      <c r="B968" s="4">
        <v>78181500</v>
      </c>
      <c r="C968" s="4" t="s">
        <v>3130</v>
      </c>
      <c r="D968" s="9" t="s">
        <v>96</v>
      </c>
      <c r="E968" s="4" t="s">
        <v>158</v>
      </c>
      <c r="F968" s="4" t="s">
        <v>140</v>
      </c>
      <c r="G968" s="4" t="s">
        <v>73</v>
      </c>
      <c r="H968" s="86">
        <v>50000000</v>
      </c>
      <c r="I968" s="86">
        <v>50000000</v>
      </c>
      <c r="J968" s="4" t="s">
        <v>74</v>
      </c>
      <c r="K968" s="4" t="s">
        <v>75</v>
      </c>
      <c r="L968" s="4" t="s">
        <v>3043</v>
      </c>
      <c r="M968" s="52" t="s">
        <v>3044</v>
      </c>
      <c r="N968" s="52" t="s">
        <v>3045</v>
      </c>
      <c r="O968" s="88" t="s">
        <v>3046</v>
      </c>
      <c r="P968" s="4"/>
      <c r="Q968" s="4"/>
      <c r="R968" s="4"/>
      <c r="S968" s="4"/>
      <c r="T968" s="4"/>
      <c r="U968" s="4"/>
      <c r="V968" s="4"/>
      <c r="W968" s="4"/>
      <c r="X968" s="59"/>
      <c r="Y968" s="4"/>
      <c r="Z968" s="4"/>
      <c r="AA968" s="43">
        <v>0</v>
      </c>
      <c r="AB968" s="4"/>
      <c r="AC968" s="4" t="s">
        <v>473</v>
      </c>
      <c r="AD968" s="1"/>
      <c r="AE968" s="4" t="s">
        <v>3131</v>
      </c>
      <c r="AF968" s="4" t="s">
        <v>2400</v>
      </c>
      <c r="AG968" s="4" t="s">
        <v>3048</v>
      </c>
    </row>
    <row r="969" spans="1:33" ht="38.25" x14ac:dyDescent="0.25">
      <c r="A969" s="4" t="s">
        <v>26</v>
      </c>
      <c r="B969" s="4">
        <v>78181500</v>
      </c>
      <c r="C969" s="4" t="s">
        <v>3132</v>
      </c>
      <c r="D969" s="9" t="s">
        <v>96</v>
      </c>
      <c r="E969" s="4" t="s">
        <v>152</v>
      </c>
      <c r="F969" s="1" t="s">
        <v>311</v>
      </c>
      <c r="G969" s="4" t="s">
        <v>73</v>
      </c>
      <c r="H969" s="86">
        <v>1090000000</v>
      </c>
      <c r="I969" s="86">
        <v>1090000000</v>
      </c>
      <c r="J969" s="4" t="s">
        <v>74</v>
      </c>
      <c r="K969" s="4" t="s">
        <v>75</v>
      </c>
      <c r="L969" s="4" t="s">
        <v>3043</v>
      </c>
      <c r="M969" s="52" t="s">
        <v>3044</v>
      </c>
      <c r="N969" s="52" t="s">
        <v>3045</v>
      </c>
      <c r="O969" s="88" t="s">
        <v>3046</v>
      </c>
      <c r="P969" s="4"/>
      <c r="Q969" s="4"/>
      <c r="R969" s="4"/>
      <c r="S969" s="4"/>
      <c r="T969" s="4"/>
      <c r="U969" s="4"/>
      <c r="V969" s="4"/>
      <c r="W969" s="4"/>
      <c r="X969" s="59"/>
      <c r="Y969" s="4"/>
      <c r="Z969" s="4"/>
      <c r="AA969" s="43">
        <v>0</v>
      </c>
      <c r="AB969" s="4"/>
      <c r="AC969" s="4" t="s">
        <v>473</v>
      </c>
      <c r="AD969" s="1"/>
      <c r="AE969" s="4" t="s">
        <v>3131</v>
      </c>
      <c r="AF969" s="4" t="s">
        <v>2400</v>
      </c>
      <c r="AG969" s="4" t="s">
        <v>3048</v>
      </c>
    </row>
    <row r="970" spans="1:33" ht="38.25" x14ac:dyDescent="0.25">
      <c r="A970" s="4" t="s">
        <v>26</v>
      </c>
      <c r="B970" s="4">
        <v>46191600</v>
      </c>
      <c r="C970" s="4" t="s">
        <v>3133</v>
      </c>
      <c r="D970" s="9" t="s">
        <v>151</v>
      </c>
      <c r="E970" s="4" t="s">
        <v>158</v>
      </c>
      <c r="F970" s="4" t="s">
        <v>140</v>
      </c>
      <c r="G970" s="4" t="s">
        <v>73</v>
      </c>
      <c r="H970" s="86">
        <v>20000000</v>
      </c>
      <c r="I970" s="86">
        <v>20000000</v>
      </c>
      <c r="J970" s="4" t="s">
        <v>74</v>
      </c>
      <c r="K970" s="4" t="s">
        <v>75</v>
      </c>
      <c r="L970" s="4" t="s">
        <v>3043</v>
      </c>
      <c r="M970" s="52" t="s">
        <v>3044</v>
      </c>
      <c r="N970" s="52" t="s">
        <v>3045</v>
      </c>
      <c r="O970" s="88" t="s">
        <v>3046</v>
      </c>
      <c r="P970" s="4"/>
      <c r="Q970" s="4"/>
      <c r="R970" s="4"/>
      <c r="S970" s="4"/>
      <c r="T970" s="4"/>
      <c r="U970" s="4"/>
      <c r="V970" s="4"/>
      <c r="W970" s="4"/>
      <c r="X970" s="59"/>
      <c r="Y970" s="4"/>
      <c r="Z970" s="4"/>
      <c r="AA970" s="43">
        <v>0</v>
      </c>
      <c r="AB970" s="4"/>
      <c r="AC970" s="4" t="s">
        <v>473</v>
      </c>
      <c r="AD970" s="1"/>
      <c r="AE970" s="4" t="s">
        <v>3129</v>
      </c>
      <c r="AF970" s="4" t="s">
        <v>2400</v>
      </c>
      <c r="AG970" s="4" t="s">
        <v>3048</v>
      </c>
    </row>
    <row r="971" spans="1:33" ht="38.25" x14ac:dyDescent="0.25">
      <c r="A971" s="4" t="s">
        <v>26</v>
      </c>
      <c r="B971" s="4">
        <v>32101600</v>
      </c>
      <c r="C971" s="4" t="s">
        <v>3134</v>
      </c>
      <c r="D971" s="9" t="s">
        <v>96</v>
      </c>
      <c r="E971" s="4" t="s">
        <v>158</v>
      </c>
      <c r="F971" s="4" t="s">
        <v>140</v>
      </c>
      <c r="G971" s="4" t="s">
        <v>73</v>
      </c>
      <c r="H971" s="86">
        <v>70000000</v>
      </c>
      <c r="I971" s="86">
        <v>70000000</v>
      </c>
      <c r="J971" s="4" t="s">
        <v>74</v>
      </c>
      <c r="K971" s="4" t="s">
        <v>75</v>
      </c>
      <c r="L971" s="4" t="s">
        <v>3043</v>
      </c>
      <c r="M971" s="52" t="s">
        <v>3044</v>
      </c>
      <c r="N971" s="52" t="s">
        <v>3045</v>
      </c>
      <c r="O971" s="88" t="s">
        <v>3046</v>
      </c>
      <c r="P971" s="4"/>
      <c r="Q971" s="4"/>
      <c r="R971" s="4"/>
      <c r="S971" s="4"/>
      <c r="T971" s="4"/>
      <c r="U971" s="4"/>
      <c r="V971" s="4"/>
      <c r="W971" s="4"/>
      <c r="X971" s="59"/>
      <c r="Y971" s="4"/>
      <c r="Z971" s="4"/>
      <c r="AA971" s="43">
        <v>0</v>
      </c>
      <c r="AB971" s="4"/>
      <c r="AC971" s="4" t="s">
        <v>473</v>
      </c>
      <c r="AD971" s="1"/>
      <c r="AE971" s="4" t="s">
        <v>3131</v>
      </c>
      <c r="AF971" s="4" t="s">
        <v>2400</v>
      </c>
      <c r="AG971" s="4" t="s">
        <v>3048</v>
      </c>
    </row>
    <row r="972" spans="1:33" ht="38.25" x14ac:dyDescent="0.25">
      <c r="A972" s="4" t="s">
        <v>26</v>
      </c>
      <c r="B972" s="4">
        <v>72102100</v>
      </c>
      <c r="C972" s="4" t="s">
        <v>3135</v>
      </c>
      <c r="D972" s="9" t="s">
        <v>96</v>
      </c>
      <c r="E972" s="4" t="s">
        <v>412</v>
      </c>
      <c r="F972" s="4" t="s">
        <v>140</v>
      </c>
      <c r="G972" s="4" t="s">
        <v>73</v>
      </c>
      <c r="H972" s="86">
        <v>20000000</v>
      </c>
      <c r="I972" s="86">
        <v>20000000</v>
      </c>
      <c r="J972" s="4" t="s">
        <v>74</v>
      </c>
      <c r="K972" s="4" t="s">
        <v>75</v>
      </c>
      <c r="L972" s="4" t="s">
        <v>3043</v>
      </c>
      <c r="M972" s="52" t="s">
        <v>3044</v>
      </c>
      <c r="N972" s="52" t="s">
        <v>3045</v>
      </c>
      <c r="O972" s="88" t="s">
        <v>3046</v>
      </c>
      <c r="P972" s="4"/>
      <c r="Q972" s="4"/>
      <c r="R972" s="4"/>
      <c r="S972" s="4"/>
      <c r="T972" s="4"/>
      <c r="U972" s="4"/>
      <c r="V972" s="4"/>
      <c r="W972" s="4"/>
      <c r="X972" s="59"/>
      <c r="Y972" s="4"/>
      <c r="Z972" s="4"/>
      <c r="AA972" s="43">
        <v>0</v>
      </c>
      <c r="AB972" s="4"/>
      <c r="AC972" s="4" t="s">
        <v>473</v>
      </c>
      <c r="AD972" s="1"/>
      <c r="AE972" s="4" t="s">
        <v>3116</v>
      </c>
      <c r="AF972" s="4" t="s">
        <v>2400</v>
      </c>
      <c r="AG972" s="4" t="s">
        <v>3048</v>
      </c>
    </row>
    <row r="973" spans="1:33" ht="38.25" x14ac:dyDescent="0.25">
      <c r="A973" s="4" t="s">
        <v>26</v>
      </c>
      <c r="B973" s="4">
        <v>78181700</v>
      </c>
      <c r="C973" s="4" t="s">
        <v>3136</v>
      </c>
      <c r="D973" s="9" t="s">
        <v>96</v>
      </c>
      <c r="E973" s="4" t="s">
        <v>158</v>
      </c>
      <c r="F973" s="1" t="s">
        <v>311</v>
      </c>
      <c r="G973" s="4" t="s">
        <v>73</v>
      </c>
      <c r="H973" s="86">
        <v>320000000</v>
      </c>
      <c r="I973" s="86">
        <v>320000000</v>
      </c>
      <c r="J973" s="4" t="s">
        <v>74</v>
      </c>
      <c r="K973" s="4" t="s">
        <v>75</v>
      </c>
      <c r="L973" s="4" t="s">
        <v>3043</v>
      </c>
      <c r="M973" s="52" t="s">
        <v>3044</v>
      </c>
      <c r="N973" s="52" t="s">
        <v>3045</v>
      </c>
      <c r="O973" s="88" t="s">
        <v>3046</v>
      </c>
      <c r="P973" s="4"/>
      <c r="Q973" s="4"/>
      <c r="R973" s="4"/>
      <c r="S973" s="4"/>
      <c r="T973" s="4"/>
      <c r="U973" s="4"/>
      <c r="V973" s="4"/>
      <c r="W973" s="4"/>
      <c r="X973" s="59"/>
      <c r="Y973" s="4"/>
      <c r="Z973" s="4"/>
      <c r="AA973" s="43">
        <v>0</v>
      </c>
      <c r="AB973" s="4"/>
      <c r="AC973" s="4" t="s">
        <v>473</v>
      </c>
      <c r="AD973" s="1"/>
      <c r="AE973" s="4" t="s">
        <v>3137</v>
      </c>
      <c r="AF973" s="4" t="s">
        <v>2400</v>
      </c>
      <c r="AG973" s="4" t="s">
        <v>3048</v>
      </c>
    </row>
    <row r="974" spans="1:33" ht="38.25" x14ac:dyDescent="0.25">
      <c r="A974" s="4" t="s">
        <v>26</v>
      </c>
      <c r="B974" s="4">
        <v>72154000</v>
      </c>
      <c r="C974" s="4" t="s">
        <v>3138</v>
      </c>
      <c r="D974" s="9" t="s">
        <v>96</v>
      </c>
      <c r="E974" s="4" t="s">
        <v>86</v>
      </c>
      <c r="F974" s="4" t="s">
        <v>521</v>
      </c>
      <c r="G974" s="4" t="s">
        <v>73</v>
      </c>
      <c r="H974" s="86">
        <v>300000000</v>
      </c>
      <c r="I974" s="86">
        <v>300000000</v>
      </c>
      <c r="J974" s="4" t="s">
        <v>74</v>
      </c>
      <c r="K974" s="4" t="s">
        <v>75</v>
      </c>
      <c r="L974" s="4" t="s">
        <v>3043</v>
      </c>
      <c r="M974" s="52" t="s">
        <v>3044</v>
      </c>
      <c r="N974" s="52" t="s">
        <v>3045</v>
      </c>
      <c r="O974" s="88" t="s">
        <v>3046</v>
      </c>
      <c r="P974" s="4"/>
      <c r="Q974" s="4"/>
      <c r="R974" s="4"/>
      <c r="S974" s="4"/>
      <c r="T974" s="4"/>
      <c r="U974" s="4"/>
      <c r="V974" s="4"/>
      <c r="W974" s="4"/>
      <c r="X974" s="59"/>
      <c r="Y974" s="4"/>
      <c r="Z974" s="4"/>
      <c r="AA974" s="43">
        <v>0</v>
      </c>
      <c r="AB974" s="4"/>
      <c r="AC974" s="4" t="s">
        <v>473</v>
      </c>
      <c r="AD974" s="1"/>
      <c r="AE974" s="4" t="s">
        <v>3139</v>
      </c>
      <c r="AF974" s="4" t="s">
        <v>2400</v>
      </c>
      <c r="AG974" s="4" t="s">
        <v>3048</v>
      </c>
    </row>
    <row r="975" spans="1:33" ht="38.25" x14ac:dyDescent="0.25">
      <c r="A975" s="4" t="s">
        <v>26</v>
      </c>
      <c r="B975" s="4">
        <v>72102900</v>
      </c>
      <c r="C975" s="4" t="s">
        <v>3140</v>
      </c>
      <c r="D975" s="9" t="s">
        <v>96</v>
      </c>
      <c r="E975" s="4" t="s">
        <v>152</v>
      </c>
      <c r="F975" s="4" t="s">
        <v>140</v>
      </c>
      <c r="G975" s="4" t="s">
        <v>73</v>
      </c>
      <c r="H975" s="86">
        <v>70000000</v>
      </c>
      <c r="I975" s="86">
        <v>70000000</v>
      </c>
      <c r="J975" s="4" t="s">
        <v>74</v>
      </c>
      <c r="K975" s="4" t="s">
        <v>75</v>
      </c>
      <c r="L975" s="4" t="s">
        <v>3043</v>
      </c>
      <c r="M975" s="52" t="s">
        <v>3044</v>
      </c>
      <c r="N975" s="52" t="s">
        <v>3045</v>
      </c>
      <c r="O975" s="88" t="s">
        <v>3046</v>
      </c>
      <c r="P975" s="4"/>
      <c r="Q975" s="4"/>
      <c r="R975" s="4"/>
      <c r="S975" s="4"/>
      <c r="T975" s="4"/>
      <c r="U975" s="4"/>
      <c r="V975" s="4"/>
      <c r="W975" s="4"/>
      <c r="X975" s="59"/>
      <c r="Y975" s="4"/>
      <c r="Z975" s="4"/>
      <c r="AA975" s="43">
        <v>0</v>
      </c>
      <c r="AB975" s="4"/>
      <c r="AC975" s="4" t="s">
        <v>473</v>
      </c>
      <c r="AD975" s="1"/>
      <c r="AE975" s="4" t="s">
        <v>3141</v>
      </c>
      <c r="AF975" s="4" t="s">
        <v>2400</v>
      </c>
      <c r="AG975" s="4" t="s">
        <v>3048</v>
      </c>
    </row>
    <row r="976" spans="1:33" ht="38.25" x14ac:dyDescent="0.25">
      <c r="A976" s="4" t="s">
        <v>26</v>
      </c>
      <c r="B976" s="4">
        <v>72102900</v>
      </c>
      <c r="C976" s="4" t="s">
        <v>3142</v>
      </c>
      <c r="D976" s="9" t="s">
        <v>96</v>
      </c>
      <c r="E976" s="4" t="s">
        <v>272</v>
      </c>
      <c r="F976" s="1" t="s">
        <v>161</v>
      </c>
      <c r="G976" s="4" t="s">
        <v>73</v>
      </c>
      <c r="H976" s="86">
        <v>250000000</v>
      </c>
      <c r="I976" s="86">
        <v>250000000</v>
      </c>
      <c r="J976" s="4" t="s">
        <v>74</v>
      </c>
      <c r="K976" s="4" t="s">
        <v>75</v>
      </c>
      <c r="L976" s="4" t="s">
        <v>3043</v>
      </c>
      <c r="M976" s="52" t="s">
        <v>3044</v>
      </c>
      <c r="N976" s="52" t="s">
        <v>3045</v>
      </c>
      <c r="O976" s="88" t="s">
        <v>3046</v>
      </c>
      <c r="P976" s="4"/>
      <c r="Q976" s="4"/>
      <c r="R976" s="4"/>
      <c r="S976" s="4"/>
      <c r="T976" s="4"/>
      <c r="U976" s="4"/>
      <c r="V976" s="4"/>
      <c r="W976" s="4"/>
      <c r="X976" s="59"/>
      <c r="Y976" s="4"/>
      <c r="Z976" s="4"/>
      <c r="AA976" s="43">
        <v>0</v>
      </c>
      <c r="AB976" s="4"/>
      <c r="AC976" s="4" t="s">
        <v>473</v>
      </c>
      <c r="AD976" s="1"/>
      <c r="AE976" s="4" t="s">
        <v>3143</v>
      </c>
      <c r="AF976" s="4" t="s">
        <v>2400</v>
      </c>
      <c r="AG976" s="4" t="s">
        <v>3048</v>
      </c>
    </row>
    <row r="977" spans="1:33" ht="38.25" x14ac:dyDescent="0.25">
      <c r="A977" s="4" t="s">
        <v>26</v>
      </c>
      <c r="B977" s="4">
        <v>39122200</v>
      </c>
      <c r="C977" s="4" t="s">
        <v>3144</v>
      </c>
      <c r="D977" s="9" t="s">
        <v>96</v>
      </c>
      <c r="E977" s="4" t="s">
        <v>381</v>
      </c>
      <c r="F977" s="4" t="s">
        <v>140</v>
      </c>
      <c r="G977" s="4" t="s">
        <v>73</v>
      </c>
      <c r="H977" s="86">
        <v>25000000</v>
      </c>
      <c r="I977" s="86">
        <v>25000000</v>
      </c>
      <c r="J977" s="4" t="s">
        <v>74</v>
      </c>
      <c r="K977" s="4" t="s">
        <v>75</v>
      </c>
      <c r="L977" s="4" t="s">
        <v>3043</v>
      </c>
      <c r="M977" s="52" t="s">
        <v>3044</v>
      </c>
      <c r="N977" s="52" t="s">
        <v>3045</v>
      </c>
      <c r="O977" s="88" t="s">
        <v>3046</v>
      </c>
      <c r="P977" s="4"/>
      <c r="Q977" s="4"/>
      <c r="R977" s="4"/>
      <c r="S977" s="4"/>
      <c r="T977" s="4"/>
      <c r="U977" s="4"/>
      <c r="V977" s="4"/>
      <c r="W977" s="4"/>
      <c r="X977" s="59"/>
      <c r="Y977" s="4"/>
      <c r="Z977" s="4"/>
      <c r="AA977" s="43">
        <v>0</v>
      </c>
      <c r="AB977" s="4"/>
      <c r="AC977" s="4" t="s">
        <v>473</v>
      </c>
      <c r="AD977" s="1"/>
      <c r="AE977" s="4" t="s">
        <v>3141</v>
      </c>
      <c r="AF977" s="4" t="s">
        <v>2400</v>
      </c>
      <c r="AG977" s="4" t="s">
        <v>3048</v>
      </c>
    </row>
    <row r="978" spans="1:33" ht="38.25" x14ac:dyDescent="0.25">
      <c r="A978" s="4" t="s">
        <v>26</v>
      </c>
      <c r="B978" s="4">
        <v>55121700</v>
      </c>
      <c r="C978" s="4" t="s">
        <v>3145</v>
      </c>
      <c r="D978" s="9" t="s">
        <v>96</v>
      </c>
      <c r="E978" s="4" t="s">
        <v>139</v>
      </c>
      <c r="F978" s="4" t="s">
        <v>140</v>
      </c>
      <c r="G978" s="4" t="s">
        <v>73</v>
      </c>
      <c r="H978" s="86">
        <v>10000000</v>
      </c>
      <c r="I978" s="86">
        <v>10000000</v>
      </c>
      <c r="J978" s="4" t="s">
        <v>74</v>
      </c>
      <c r="K978" s="4" t="s">
        <v>75</v>
      </c>
      <c r="L978" s="4" t="s">
        <v>3043</v>
      </c>
      <c r="M978" s="52" t="s">
        <v>3044</v>
      </c>
      <c r="N978" s="52" t="s">
        <v>3045</v>
      </c>
      <c r="O978" s="88" t="s">
        <v>3046</v>
      </c>
      <c r="P978" s="4"/>
      <c r="Q978" s="4"/>
      <c r="R978" s="4"/>
      <c r="S978" s="4"/>
      <c r="T978" s="4"/>
      <c r="U978" s="4"/>
      <c r="V978" s="4"/>
      <c r="W978" s="4"/>
      <c r="X978" s="59"/>
      <c r="Y978" s="4"/>
      <c r="Z978" s="4"/>
      <c r="AA978" s="43">
        <v>0</v>
      </c>
      <c r="AB978" s="4"/>
      <c r="AC978" s="4" t="s">
        <v>473</v>
      </c>
      <c r="AD978" s="1"/>
      <c r="AE978" s="4" t="s">
        <v>3137</v>
      </c>
      <c r="AF978" s="4" t="s">
        <v>2400</v>
      </c>
      <c r="AG978" s="4" t="s">
        <v>3048</v>
      </c>
    </row>
    <row r="979" spans="1:33" ht="38.25" x14ac:dyDescent="0.25">
      <c r="A979" s="4" t="s">
        <v>26</v>
      </c>
      <c r="B979" s="4">
        <v>72101500</v>
      </c>
      <c r="C979" s="4" t="s">
        <v>3146</v>
      </c>
      <c r="D979" s="9" t="s">
        <v>151</v>
      </c>
      <c r="E979" s="4" t="s">
        <v>1305</v>
      </c>
      <c r="F979" s="1" t="s">
        <v>161</v>
      </c>
      <c r="G979" s="4" t="s">
        <v>73</v>
      </c>
      <c r="H979" s="86">
        <v>175000000</v>
      </c>
      <c r="I979" s="86">
        <v>175000000</v>
      </c>
      <c r="J979" s="4" t="s">
        <v>74</v>
      </c>
      <c r="K979" s="4" t="s">
        <v>75</v>
      </c>
      <c r="L979" s="4" t="s">
        <v>3043</v>
      </c>
      <c r="M979" s="52" t="s">
        <v>3044</v>
      </c>
      <c r="N979" s="52" t="s">
        <v>3045</v>
      </c>
      <c r="O979" s="88" t="s">
        <v>3046</v>
      </c>
      <c r="P979" s="4"/>
      <c r="Q979" s="4"/>
      <c r="R979" s="4"/>
      <c r="S979" s="4"/>
      <c r="T979" s="4"/>
      <c r="U979" s="4"/>
      <c r="V979" s="4"/>
      <c r="W979" s="4"/>
      <c r="X979" s="59"/>
      <c r="Y979" s="4"/>
      <c r="Z979" s="4"/>
      <c r="AA979" s="43">
        <v>0</v>
      </c>
      <c r="AB979" s="4"/>
      <c r="AC979" s="4" t="s">
        <v>473</v>
      </c>
      <c r="AD979" s="1"/>
      <c r="AE979" s="4" t="s">
        <v>3121</v>
      </c>
      <c r="AF979" s="4" t="s">
        <v>2400</v>
      </c>
      <c r="AG979" s="4" t="s">
        <v>3048</v>
      </c>
    </row>
    <row r="980" spans="1:33" ht="38.25" x14ac:dyDescent="0.25">
      <c r="A980" s="4" t="s">
        <v>26</v>
      </c>
      <c r="B980" s="4">
        <v>72154000</v>
      </c>
      <c r="C980" s="4" t="s">
        <v>3147</v>
      </c>
      <c r="D980" s="9" t="s">
        <v>96</v>
      </c>
      <c r="E980" s="4" t="s">
        <v>97</v>
      </c>
      <c r="F980" s="4" t="s">
        <v>140</v>
      </c>
      <c r="G980" s="4" t="s">
        <v>73</v>
      </c>
      <c r="H980" s="86">
        <v>45000000</v>
      </c>
      <c r="I980" s="86">
        <v>45000000</v>
      </c>
      <c r="J980" s="4" t="s">
        <v>74</v>
      </c>
      <c r="K980" s="4" t="s">
        <v>75</v>
      </c>
      <c r="L980" s="4" t="s">
        <v>3043</v>
      </c>
      <c r="M980" s="52" t="s">
        <v>3044</v>
      </c>
      <c r="N980" s="52" t="s">
        <v>3045</v>
      </c>
      <c r="O980" s="88" t="s">
        <v>3046</v>
      </c>
      <c r="P980" s="4"/>
      <c r="Q980" s="4"/>
      <c r="R980" s="4"/>
      <c r="S980" s="4"/>
      <c r="T980" s="4"/>
      <c r="U980" s="4"/>
      <c r="V980" s="4"/>
      <c r="W980" s="4"/>
      <c r="X980" s="59"/>
      <c r="Y980" s="4"/>
      <c r="Z980" s="4"/>
      <c r="AA980" s="43">
        <v>0</v>
      </c>
      <c r="AB980" s="4"/>
      <c r="AC980" s="4" t="s">
        <v>473</v>
      </c>
      <c r="AD980" s="1"/>
      <c r="AE980" s="4" t="s">
        <v>3139</v>
      </c>
      <c r="AF980" s="4" t="s">
        <v>2400</v>
      </c>
      <c r="AG980" s="4" t="s">
        <v>3048</v>
      </c>
    </row>
    <row r="981" spans="1:33" ht="38.25" x14ac:dyDescent="0.25">
      <c r="A981" s="4" t="s">
        <v>26</v>
      </c>
      <c r="B981" s="4">
        <v>78111800</v>
      </c>
      <c r="C981" s="4" t="s">
        <v>3148</v>
      </c>
      <c r="D981" s="9" t="s">
        <v>96</v>
      </c>
      <c r="E981" s="4" t="s">
        <v>97</v>
      </c>
      <c r="F981" s="1" t="s">
        <v>311</v>
      </c>
      <c r="G981" s="4" t="s">
        <v>73</v>
      </c>
      <c r="H981" s="86">
        <v>248000000</v>
      </c>
      <c r="I981" s="86">
        <v>248000000</v>
      </c>
      <c r="J981" s="4" t="s">
        <v>74</v>
      </c>
      <c r="K981" s="4" t="s">
        <v>75</v>
      </c>
      <c r="L981" s="4" t="s">
        <v>3043</v>
      </c>
      <c r="M981" s="52" t="s">
        <v>3044</v>
      </c>
      <c r="N981" s="52" t="s">
        <v>3045</v>
      </c>
      <c r="O981" s="88" t="s">
        <v>3046</v>
      </c>
      <c r="P981" s="4"/>
      <c r="Q981" s="4"/>
      <c r="R981" s="4"/>
      <c r="S981" s="4"/>
      <c r="T981" s="4"/>
      <c r="U981" s="4"/>
      <c r="V981" s="4"/>
      <c r="W981" s="4"/>
      <c r="X981" s="59"/>
      <c r="Y981" s="4"/>
      <c r="Z981" s="4"/>
      <c r="AA981" s="43">
        <v>0</v>
      </c>
      <c r="AB981" s="4"/>
      <c r="AC981" s="4" t="s">
        <v>473</v>
      </c>
      <c r="AD981" s="1"/>
      <c r="AE981" s="4" t="s">
        <v>3131</v>
      </c>
      <c r="AF981" s="4" t="s">
        <v>2400</v>
      </c>
      <c r="AG981" s="4" t="s">
        <v>3048</v>
      </c>
    </row>
    <row r="982" spans="1:33" ht="38.25" x14ac:dyDescent="0.25">
      <c r="A982" s="4" t="s">
        <v>26</v>
      </c>
      <c r="B982" s="4">
        <v>56111500</v>
      </c>
      <c r="C982" s="4" t="s">
        <v>3149</v>
      </c>
      <c r="D982" s="9" t="s">
        <v>96</v>
      </c>
      <c r="E982" s="4" t="s">
        <v>381</v>
      </c>
      <c r="F982" s="1" t="s">
        <v>161</v>
      </c>
      <c r="G982" s="4" t="s">
        <v>73</v>
      </c>
      <c r="H982" s="86">
        <v>95600000</v>
      </c>
      <c r="I982" s="86">
        <v>95600000</v>
      </c>
      <c r="J982" s="4" t="s">
        <v>74</v>
      </c>
      <c r="K982" s="4" t="s">
        <v>75</v>
      </c>
      <c r="L982" s="4" t="s">
        <v>3043</v>
      </c>
      <c r="M982" s="52" t="s">
        <v>3044</v>
      </c>
      <c r="N982" s="52" t="s">
        <v>3045</v>
      </c>
      <c r="O982" s="88" t="s">
        <v>3046</v>
      </c>
      <c r="P982" s="4"/>
      <c r="Q982" s="4"/>
      <c r="R982" s="4"/>
      <c r="S982" s="4"/>
      <c r="T982" s="4"/>
      <c r="U982" s="4"/>
      <c r="V982" s="4"/>
      <c r="W982" s="4"/>
      <c r="X982" s="59"/>
      <c r="Y982" s="4"/>
      <c r="Z982" s="4"/>
      <c r="AA982" s="43">
        <v>0</v>
      </c>
      <c r="AB982" s="4"/>
      <c r="AC982" s="4" t="s">
        <v>473</v>
      </c>
      <c r="AD982" s="1"/>
      <c r="AE982" s="4" t="s">
        <v>3119</v>
      </c>
      <c r="AF982" s="4" t="s">
        <v>2400</v>
      </c>
      <c r="AG982" s="4" t="s">
        <v>3048</v>
      </c>
    </row>
    <row r="983" spans="1:33" ht="38.25" x14ac:dyDescent="0.25">
      <c r="A983" s="4" t="s">
        <v>26</v>
      </c>
      <c r="B983" s="4">
        <v>72101500</v>
      </c>
      <c r="C983" s="4" t="s">
        <v>3150</v>
      </c>
      <c r="D983" s="9" t="s">
        <v>96</v>
      </c>
      <c r="E983" s="4" t="s">
        <v>86</v>
      </c>
      <c r="F983" s="1" t="s">
        <v>161</v>
      </c>
      <c r="G983" s="4" t="s">
        <v>73</v>
      </c>
      <c r="H983" s="86">
        <v>120000000</v>
      </c>
      <c r="I983" s="86">
        <v>120000000</v>
      </c>
      <c r="J983" s="4" t="s">
        <v>74</v>
      </c>
      <c r="K983" s="4" t="s">
        <v>75</v>
      </c>
      <c r="L983" s="4" t="s">
        <v>3043</v>
      </c>
      <c r="M983" s="52" t="s">
        <v>3044</v>
      </c>
      <c r="N983" s="52" t="s">
        <v>3045</v>
      </c>
      <c r="O983" s="88" t="s">
        <v>3046</v>
      </c>
      <c r="P983" s="4"/>
      <c r="Q983" s="4"/>
      <c r="R983" s="4"/>
      <c r="S983" s="4"/>
      <c r="T983" s="4"/>
      <c r="U983" s="4"/>
      <c r="V983" s="4"/>
      <c r="W983" s="4"/>
      <c r="X983" s="59"/>
      <c r="Y983" s="4"/>
      <c r="Z983" s="4"/>
      <c r="AA983" s="43">
        <v>0</v>
      </c>
      <c r="AB983" s="4"/>
      <c r="AC983" s="4" t="s">
        <v>473</v>
      </c>
      <c r="AD983" s="1"/>
      <c r="AE983" s="4" t="s">
        <v>3139</v>
      </c>
      <c r="AF983" s="4" t="s">
        <v>2400</v>
      </c>
      <c r="AG983" s="4" t="s">
        <v>3048</v>
      </c>
    </row>
    <row r="984" spans="1:33" ht="38.25" x14ac:dyDescent="0.25">
      <c r="A984" s="4" t="s">
        <v>26</v>
      </c>
      <c r="B984" s="4">
        <v>72101500</v>
      </c>
      <c r="C984" s="4" t="s">
        <v>3151</v>
      </c>
      <c r="D984" s="9" t="s">
        <v>96</v>
      </c>
      <c r="E984" s="4" t="s">
        <v>86</v>
      </c>
      <c r="F984" s="4" t="s">
        <v>140</v>
      </c>
      <c r="G984" s="4" t="s">
        <v>73</v>
      </c>
      <c r="H984" s="86">
        <v>70000000</v>
      </c>
      <c r="I984" s="86">
        <v>70000000</v>
      </c>
      <c r="J984" s="4" t="s">
        <v>74</v>
      </c>
      <c r="K984" s="4" t="s">
        <v>75</v>
      </c>
      <c r="L984" s="4" t="s">
        <v>3043</v>
      </c>
      <c r="M984" s="52" t="s">
        <v>3044</v>
      </c>
      <c r="N984" s="52" t="s">
        <v>3045</v>
      </c>
      <c r="O984" s="88" t="s">
        <v>3046</v>
      </c>
      <c r="P984" s="4"/>
      <c r="Q984" s="4"/>
      <c r="R984" s="4"/>
      <c r="S984" s="4"/>
      <c r="T984" s="4"/>
      <c r="U984" s="4"/>
      <c r="V984" s="4"/>
      <c r="W984" s="4"/>
      <c r="X984" s="59"/>
      <c r="Y984" s="4"/>
      <c r="Z984" s="4"/>
      <c r="AA984" s="43">
        <v>0</v>
      </c>
      <c r="AB984" s="4"/>
      <c r="AC984" s="4" t="s">
        <v>473</v>
      </c>
      <c r="AD984" s="1"/>
      <c r="AE984" s="4" t="s">
        <v>3121</v>
      </c>
      <c r="AF984" s="4" t="s">
        <v>2400</v>
      </c>
      <c r="AG984" s="4" t="s">
        <v>3048</v>
      </c>
    </row>
    <row r="985" spans="1:33" ht="38.25" x14ac:dyDescent="0.25">
      <c r="A985" s="4" t="s">
        <v>26</v>
      </c>
      <c r="B985" s="4" t="s">
        <v>3152</v>
      </c>
      <c r="C985" s="4" t="s">
        <v>3153</v>
      </c>
      <c r="D985" s="9" t="s">
        <v>96</v>
      </c>
      <c r="E985" s="4" t="s">
        <v>412</v>
      </c>
      <c r="F985" s="1" t="s">
        <v>311</v>
      </c>
      <c r="G985" s="4" t="s">
        <v>73</v>
      </c>
      <c r="H985" s="86">
        <v>300000000</v>
      </c>
      <c r="I985" s="86">
        <v>300000000</v>
      </c>
      <c r="J985" s="4" t="s">
        <v>74</v>
      </c>
      <c r="K985" s="4" t="s">
        <v>75</v>
      </c>
      <c r="L985" s="4" t="s">
        <v>3043</v>
      </c>
      <c r="M985" s="52" t="s">
        <v>3044</v>
      </c>
      <c r="N985" s="52" t="s">
        <v>3045</v>
      </c>
      <c r="O985" s="88" t="s">
        <v>3046</v>
      </c>
      <c r="P985" s="4"/>
      <c r="Q985" s="4"/>
      <c r="R985" s="4"/>
      <c r="S985" s="4"/>
      <c r="T985" s="4"/>
      <c r="U985" s="4"/>
      <c r="V985" s="4"/>
      <c r="W985" s="4"/>
      <c r="X985" s="59"/>
      <c r="Y985" s="4"/>
      <c r="Z985" s="4"/>
      <c r="AA985" s="43">
        <v>0</v>
      </c>
      <c r="AB985" s="4"/>
      <c r="AC985" s="4" t="s">
        <v>473</v>
      </c>
      <c r="AD985" s="1"/>
      <c r="AE985" s="4" t="s">
        <v>3143</v>
      </c>
      <c r="AF985" s="4" t="s">
        <v>2400</v>
      </c>
      <c r="AG985" s="4" t="s">
        <v>3048</v>
      </c>
    </row>
    <row r="986" spans="1:33" ht="38.25" x14ac:dyDescent="0.25">
      <c r="A986" s="4" t="s">
        <v>26</v>
      </c>
      <c r="B986" s="4" t="s">
        <v>3152</v>
      </c>
      <c r="C986" s="4" t="s">
        <v>3154</v>
      </c>
      <c r="D986" s="9" t="s">
        <v>151</v>
      </c>
      <c r="E986" s="4" t="s">
        <v>412</v>
      </c>
      <c r="F986" s="1" t="s">
        <v>311</v>
      </c>
      <c r="G986" s="4" t="s">
        <v>73</v>
      </c>
      <c r="H986" s="86">
        <v>500000000</v>
      </c>
      <c r="I986" s="86">
        <v>500000000</v>
      </c>
      <c r="J986" s="4" t="s">
        <v>74</v>
      </c>
      <c r="K986" s="4" t="s">
        <v>75</v>
      </c>
      <c r="L986" s="4" t="s">
        <v>3043</v>
      </c>
      <c r="M986" s="52" t="s">
        <v>3044</v>
      </c>
      <c r="N986" s="52" t="s">
        <v>3045</v>
      </c>
      <c r="O986" s="88" t="s">
        <v>3046</v>
      </c>
      <c r="P986" s="4"/>
      <c r="Q986" s="4"/>
      <c r="R986" s="4"/>
      <c r="S986" s="4"/>
      <c r="T986" s="4"/>
      <c r="U986" s="4"/>
      <c r="V986" s="4"/>
      <c r="W986" s="4"/>
      <c r="X986" s="59"/>
      <c r="Y986" s="4"/>
      <c r="Z986" s="4"/>
      <c r="AA986" s="43">
        <v>0</v>
      </c>
      <c r="AB986" s="4"/>
      <c r="AC986" s="4" t="s">
        <v>473</v>
      </c>
      <c r="AD986" s="1"/>
      <c r="AE986" s="4" t="s">
        <v>3143</v>
      </c>
      <c r="AF986" s="4" t="s">
        <v>2400</v>
      </c>
      <c r="AG986" s="4" t="s">
        <v>3048</v>
      </c>
    </row>
    <row r="987" spans="1:33" ht="38.25" x14ac:dyDescent="0.25">
      <c r="A987" s="4" t="s">
        <v>26</v>
      </c>
      <c r="B987" s="4">
        <v>49241500</v>
      </c>
      <c r="C987" s="4" t="s">
        <v>3155</v>
      </c>
      <c r="D987" s="9" t="s">
        <v>96</v>
      </c>
      <c r="E987" s="4" t="s">
        <v>804</v>
      </c>
      <c r="F987" s="1" t="s">
        <v>140</v>
      </c>
      <c r="G987" s="4" t="s">
        <v>73</v>
      </c>
      <c r="H987" s="86">
        <v>45000000</v>
      </c>
      <c r="I987" s="86">
        <v>45000000</v>
      </c>
      <c r="J987" s="4" t="s">
        <v>74</v>
      </c>
      <c r="K987" s="4" t="s">
        <v>75</v>
      </c>
      <c r="L987" s="4" t="s">
        <v>3043</v>
      </c>
      <c r="M987" s="52" t="s">
        <v>3044</v>
      </c>
      <c r="N987" s="52" t="s">
        <v>3045</v>
      </c>
      <c r="O987" s="88" t="s">
        <v>3046</v>
      </c>
      <c r="P987" s="4"/>
      <c r="Q987" s="4"/>
      <c r="R987" s="4"/>
      <c r="S987" s="4"/>
      <c r="T987" s="4"/>
      <c r="U987" s="4"/>
      <c r="V987" s="4"/>
      <c r="W987" s="4"/>
      <c r="X987" s="59"/>
      <c r="Y987" s="4"/>
      <c r="Z987" s="4"/>
      <c r="AA987" s="43">
        <v>0</v>
      </c>
      <c r="AB987" s="4"/>
      <c r="AC987" s="4" t="s">
        <v>473</v>
      </c>
      <c r="AD987" s="1"/>
      <c r="AE987" s="4" t="s">
        <v>3119</v>
      </c>
      <c r="AF987" s="4" t="s">
        <v>2400</v>
      </c>
      <c r="AG987" s="4" t="s">
        <v>3048</v>
      </c>
    </row>
    <row r="988" spans="1:33" ht="51" x14ac:dyDescent="0.25">
      <c r="A988" s="4" t="s">
        <v>26</v>
      </c>
      <c r="B988" s="4">
        <v>39121000</v>
      </c>
      <c r="C988" s="4" t="s">
        <v>3156</v>
      </c>
      <c r="D988" s="9" t="s">
        <v>96</v>
      </c>
      <c r="E988" s="4" t="s">
        <v>86</v>
      </c>
      <c r="F988" s="1" t="s">
        <v>311</v>
      </c>
      <c r="G988" s="4" t="s">
        <v>73</v>
      </c>
      <c r="H988" s="86">
        <v>110000000</v>
      </c>
      <c r="I988" s="86">
        <v>110000000</v>
      </c>
      <c r="J988" s="4" t="s">
        <v>74</v>
      </c>
      <c r="K988" s="4" t="s">
        <v>75</v>
      </c>
      <c r="L988" s="4" t="s">
        <v>3043</v>
      </c>
      <c r="M988" s="52" t="s">
        <v>3044</v>
      </c>
      <c r="N988" s="52" t="s">
        <v>3045</v>
      </c>
      <c r="O988" s="88" t="s">
        <v>3046</v>
      </c>
      <c r="P988" s="4"/>
      <c r="Q988" s="4"/>
      <c r="R988" s="4"/>
      <c r="S988" s="4"/>
      <c r="T988" s="4"/>
      <c r="U988" s="4"/>
      <c r="V988" s="4"/>
      <c r="W988" s="4"/>
      <c r="X988" s="59"/>
      <c r="Y988" s="4"/>
      <c r="Z988" s="4"/>
      <c r="AA988" s="43">
        <v>0</v>
      </c>
      <c r="AB988" s="4"/>
      <c r="AC988" s="4" t="s">
        <v>473</v>
      </c>
      <c r="AD988" s="1"/>
      <c r="AE988" s="4" t="s">
        <v>3121</v>
      </c>
      <c r="AF988" s="4" t="s">
        <v>2400</v>
      </c>
      <c r="AG988" s="4" t="s">
        <v>3048</v>
      </c>
    </row>
    <row r="989" spans="1:33" ht="38.25" x14ac:dyDescent="0.25">
      <c r="A989" s="4" t="s">
        <v>26</v>
      </c>
      <c r="B989" s="4">
        <v>39121000</v>
      </c>
      <c r="C989" s="4" t="s">
        <v>3157</v>
      </c>
      <c r="D989" s="9" t="s">
        <v>96</v>
      </c>
      <c r="E989" s="4" t="s">
        <v>86</v>
      </c>
      <c r="F989" s="1" t="s">
        <v>140</v>
      </c>
      <c r="G989" s="4" t="s">
        <v>73</v>
      </c>
      <c r="H989" s="86">
        <v>70000000</v>
      </c>
      <c r="I989" s="86">
        <v>70000000</v>
      </c>
      <c r="J989" s="4" t="s">
        <v>74</v>
      </c>
      <c r="K989" s="4" t="s">
        <v>75</v>
      </c>
      <c r="L989" s="4" t="s">
        <v>3043</v>
      </c>
      <c r="M989" s="52" t="s">
        <v>3044</v>
      </c>
      <c r="N989" s="52" t="s">
        <v>3045</v>
      </c>
      <c r="O989" s="88" t="s">
        <v>3046</v>
      </c>
      <c r="P989" s="4"/>
      <c r="Q989" s="4"/>
      <c r="R989" s="4"/>
      <c r="S989" s="4"/>
      <c r="T989" s="4"/>
      <c r="U989" s="4"/>
      <c r="V989" s="4"/>
      <c r="W989" s="4"/>
      <c r="X989" s="59"/>
      <c r="Y989" s="4"/>
      <c r="Z989" s="4"/>
      <c r="AA989" s="43">
        <v>0</v>
      </c>
      <c r="AB989" s="4"/>
      <c r="AC989" s="4" t="s">
        <v>473</v>
      </c>
      <c r="AD989" s="1"/>
      <c r="AE989" s="4" t="s">
        <v>3121</v>
      </c>
      <c r="AF989" s="4" t="s">
        <v>2400</v>
      </c>
      <c r="AG989" s="4" t="s">
        <v>3048</v>
      </c>
    </row>
    <row r="990" spans="1:33" ht="38.25" x14ac:dyDescent="0.25">
      <c r="A990" s="4" t="s">
        <v>26</v>
      </c>
      <c r="B990" s="4">
        <v>80111700</v>
      </c>
      <c r="C990" s="4" t="s">
        <v>3158</v>
      </c>
      <c r="D990" s="9" t="s">
        <v>151</v>
      </c>
      <c r="E990" s="4" t="s">
        <v>123</v>
      </c>
      <c r="F990" s="1" t="s">
        <v>266</v>
      </c>
      <c r="G990" s="4" t="s">
        <v>73</v>
      </c>
      <c r="H990" s="86">
        <v>80338148</v>
      </c>
      <c r="I990" s="86">
        <v>80338148</v>
      </c>
      <c r="J990" s="4" t="s">
        <v>74</v>
      </c>
      <c r="K990" s="4" t="s">
        <v>75</v>
      </c>
      <c r="L990" s="4" t="s">
        <v>3043</v>
      </c>
      <c r="M990" s="52" t="s">
        <v>3044</v>
      </c>
      <c r="N990" s="52" t="s">
        <v>3045</v>
      </c>
      <c r="O990" s="88" t="s">
        <v>3046</v>
      </c>
      <c r="P990" s="4"/>
      <c r="Q990" s="4"/>
      <c r="R990" s="4"/>
      <c r="S990" s="4"/>
      <c r="T990" s="4"/>
      <c r="U990" s="4"/>
      <c r="V990" s="4">
        <v>6387</v>
      </c>
      <c r="W990" s="4">
        <v>15779</v>
      </c>
      <c r="X990" s="59">
        <v>42768</v>
      </c>
      <c r="Y990" s="4">
        <v>4600006210</v>
      </c>
      <c r="Z990" s="4">
        <v>4600006210</v>
      </c>
      <c r="AA990" s="46">
        <v>1</v>
      </c>
      <c r="AB990" s="4" t="s">
        <v>3159</v>
      </c>
      <c r="AC990" s="4" t="s">
        <v>2378</v>
      </c>
      <c r="AD990" s="1"/>
      <c r="AE990" s="4" t="s">
        <v>3160</v>
      </c>
      <c r="AF990" s="4" t="s">
        <v>2400</v>
      </c>
      <c r="AG990" s="4" t="s">
        <v>3048</v>
      </c>
    </row>
    <row r="991" spans="1:33" ht="63.75" x14ac:dyDescent="0.25">
      <c r="A991" s="4" t="s">
        <v>13</v>
      </c>
      <c r="B991" s="4">
        <v>93151501</v>
      </c>
      <c r="C991" s="4" t="s">
        <v>3161</v>
      </c>
      <c r="D991" s="9" t="s">
        <v>96</v>
      </c>
      <c r="E991" s="4" t="s">
        <v>123</v>
      </c>
      <c r="F991" s="1" t="s">
        <v>103</v>
      </c>
      <c r="G991" s="4" t="s">
        <v>73</v>
      </c>
      <c r="H991" s="86">
        <v>3818671150</v>
      </c>
      <c r="I991" s="86">
        <v>3818671150</v>
      </c>
      <c r="J991" s="4" t="s">
        <v>74</v>
      </c>
      <c r="K991" s="4" t="s">
        <v>75</v>
      </c>
      <c r="L991" s="4" t="s">
        <v>3162</v>
      </c>
      <c r="M991" s="52" t="s">
        <v>3163</v>
      </c>
      <c r="N991" s="52" t="s">
        <v>3164</v>
      </c>
      <c r="O991" s="88" t="s">
        <v>3165</v>
      </c>
      <c r="P991" s="4" t="s">
        <v>3166</v>
      </c>
      <c r="Q991" s="4" t="s">
        <v>3167</v>
      </c>
      <c r="R991" s="4" t="s">
        <v>3168</v>
      </c>
      <c r="S991" s="4" t="s">
        <v>3169</v>
      </c>
      <c r="T991" s="4" t="s">
        <v>3170</v>
      </c>
      <c r="U991" s="4" t="s">
        <v>3171</v>
      </c>
      <c r="V991" s="4"/>
      <c r="W991" s="4"/>
      <c r="X991" s="59"/>
      <c r="Y991" s="4"/>
      <c r="Z991" s="4"/>
      <c r="AA991" s="43">
        <v>0</v>
      </c>
      <c r="AB991" s="4"/>
      <c r="AC991" s="4"/>
      <c r="AD991" s="1"/>
      <c r="AE991" s="4" t="s">
        <v>3172</v>
      </c>
      <c r="AF991" s="4" t="s">
        <v>481</v>
      </c>
      <c r="AG991" s="4" t="s">
        <v>3173</v>
      </c>
    </row>
    <row r="992" spans="1:33" ht="76.5" x14ac:dyDescent="0.25">
      <c r="A992" s="4" t="s">
        <v>13</v>
      </c>
      <c r="B992" s="4" t="s">
        <v>3174</v>
      </c>
      <c r="C992" s="4" t="s">
        <v>3175</v>
      </c>
      <c r="D992" s="9" t="s">
        <v>96</v>
      </c>
      <c r="E992" s="4" t="s">
        <v>3176</v>
      </c>
      <c r="F992" s="1" t="s">
        <v>103</v>
      </c>
      <c r="G992" s="4" t="s">
        <v>3174</v>
      </c>
      <c r="H992" s="86">
        <v>138611637203</v>
      </c>
      <c r="I992" s="86">
        <v>138611637203</v>
      </c>
      <c r="J992" s="4" t="s">
        <v>74</v>
      </c>
      <c r="K992" s="4" t="s">
        <v>75</v>
      </c>
      <c r="L992" s="4" t="s">
        <v>3162</v>
      </c>
      <c r="M992" s="52" t="s">
        <v>3163</v>
      </c>
      <c r="N992" s="52" t="s">
        <v>3164</v>
      </c>
      <c r="O992" s="88" t="s">
        <v>3165</v>
      </c>
      <c r="P992" s="4" t="s">
        <v>3177</v>
      </c>
      <c r="Q992" s="4" t="s">
        <v>3178</v>
      </c>
      <c r="R992" s="4" t="s">
        <v>3179</v>
      </c>
      <c r="S992" s="4" t="s">
        <v>3180</v>
      </c>
      <c r="T992" s="4" t="s">
        <v>3181</v>
      </c>
      <c r="U992" s="4" t="s">
        <v>3182</v>
      </c>
      <c r="V992" s="4"/>
      <c r="W992" s="4"/>
      <c r="X992" s="59"/>
      <c r="Y992" s="4"/>
      <c r="Z992" s="4"/>
      <c r="AA992" s="43">
        <v>0</v>
      </c>
      <c r="AB992" s="4"/>
      <c r="AC992" s="4"/>
      <c r="AD992" s="1"/>
      <c r="AE992" s="4" t="s">
        <v>3183</v>
      </c>
      <c r="AF992" s="4" t="s">
        <v>481</v>
      </c>
      <c r="AG992" s="4" t="s">
        <v>3173</v>
      </c>
    </row>
    <row r="993" spans="1:33" ht="38.25" x14ac:dyDescent="0.25">
      <c r="A993" s="4" t="s">
        <v>13</v>
      </c>
      <c r="B993" s="4">
        <v>81112105</v>
      </c>
      <c r="C993" s="4" t="s">
        <v>3184</v>
      </c>
      <c r="D993" s="9" t="s">
        <v>96</v>
      </c>
      <c r="E993" s="4" t="s">
        <v>3185</v>
      </c>
      <c r="F993" s="1" t="s">
        <v>140</v>
      </c>
      <c r="G993" s="4" t="s">
        <v>73</v>
      </c>
      <c r="H993" s="86">
        <v>15000000</v>
      </c>
      <c r="I993" s="86">
        <v>15000000</v>
      </c>
      <c r="J993" s="4" t="s">
        <v>74</v>
      </c>
      <c r="K993" s="4" t="s">
        <v>75</v>
      </c>
      <c r="L993" s="4" t="s">
        <v>3162</v>
      </c>
      <c r="M993" s="52" t="s">
        <v>3163</v>
      </c>
      <c r="N993" s="52" t="s">
        <v>3164</v>
      </c>
      <c r="O993" s="88" t="s">
        <v>3165</v>
      </c>
      <c r="P993" s="4" t="s">
        <v>3177</v>
      </c>
      <c r="Q993" s="4" t="s">
        <v>3186</v>
      </c>
      <c r="R993" s="4" t="s">
        <v>3179</v>
      </c>
      <c r="S993" s="4" t="s">
        <v>3180</v>
      </c>
      <c r="T993" s="4" t="s">
        <v>3187</v>
      </c>
      <c r="U993" s="4" t="s">
        <v>3188</v>
      </c>
      <c r="V993" s="4"/>
      <c r="W993" s="4"/>
      <c r="X993" s="59"/>
      <c r="Y993" s="4"/>
      <c r="Z993" s="4"/>
      <c r="AA993" s="43">
        <v>0</v>
      </c>
      <c r="AB993" s="4"/>
      <c r="AC993" s="4"/>
      <c r="AD993" s="1"/>
      <c r="AE993" s="4" t="s">
        <v>3189</v>
      </c>
      <c r="AF993" s="4" t="s">
        <v>90</v>
      </c>
      <c r="AG993" s="4" t="s">
        <v>3173</v>
      </c>
    </row>
    <row r="994" spans="1:33" ht="76.5" x14ac:dyDescent="0.25">
      <c r="A994" s="4" t="s">
        <v>13</v>
      </c>
      <c r="B994" s="4">
        <v>93151501</v>
      </c>
      <c r="C994" s="4" t="s">
        <v>3190</v>
      </c>
      <c r="D994" s="9" t="s">
        <v>96</v>
      </c>
      <c r="E994" s="4" t="s">
        <v>86</v>
      </c>
      <c r="F994" s="1" t="s">
        <v>438</v>
      </c>
      <c r="G994" s="4" t="s">
        <v>73</v>
      </c>
      <c r="H994" s="86">
        <v>1900000000</v>
      </c>
      <c r="I994" s="86">
        <v>1900000000</v>
      </c>
      <c r="J994" s="4" t="s">
        <v>74</v>
      </c>
      <c r="K994" s="4" t="s">
        <v>75</v>
      </c>
      <c r="L994" s="4" t="s">
        <v>3162</v>
      </c>
      <c r="M994" s="52" t="s">
        <v>3163</v>
      </c>
      <c r="N994" s="52" t="s">
        <v>3164</v>
      </c>
      <c r="O994" s="88" t="s">
        <v>3165</v>
      </c>
      <c r="P994" s="4" t="s">
        <v>3177</v>
      </c>
      <c r="Q994" s="4" t="s">
        <v>3178</v>
      </c>
      <c r="R994" s="4" t="s">
        <v>3179</v>
      </c>
      <c r="S994" s="4" t="s">
        <v>3180</v>
      </c>
      <c r="T994" s="4" t="s">
        <v>3181</v>
      </c>
      <c r="U994" s="4" t="s">
        <v>3191</v>
      </c>
      <c r="V994" s="4"/>
      <c r="W994" s="4"/>
      <c r="X994" s="59"/>
      <c r="Y994" s="4"/>
      <c r="Z994" s="4"/>
      <c r="AA994" s="43">
        <v>0</v>
      </c>
      <c r="AB994" s="4"/>
      <c r="AC994" s="4"/>
      <c r="AD994" s="1"/>
      <c r="AE994" s="4" t="s">
        <v>3192</v>
      </c>
      <c r="AF994" s="4" t="s">
        <v>90</v>
      </c>
      <c r="AG994" s="4" t="s">
        <v>3173</v>
      </c>
    </row>
    <row r="995" spans="1:33" ht="76.5" x14ac:dyDescent="0.25">
      <c r="A995" s="4" t="s">
        <v>13</v>
      </c>
      <c r="B995" s="4">
        <v>85151508</v>
      </c>
      <c r="C995" s="4" t="s">
        <v>3193</v>
      </c>
      <c r="D995" s="9" t="s">
        <v>70</v>
      </c>
      <c r="E995" s="4" t="s">
        <v>412</v>
      </c>
      <c r="F995" s="1" t="s">
        <v>140</v>
      </c>
      <c r="G995" s="4" t="s">
        <v>73</v>
      </c>
      <c r="H995" s="86">
        <v>70000000</v>
      </c>
      <c r="I995" s="86">
        <v>70000000</v>
      </c>
      <c r="J995" s="4" t="s">
        <v>74</v>
      </c>
      <c r="K995" s="4" t="s">
        <v>75</v>
      </c>
      <c r="L995" s="4" t="s">
        <v>3162</v>
      </c>
      <c r="M995" s="52" t="s">
        <v>3163</v>
      </c>
      <c r="N995" s="52" t="s">
        <v>3164</v>
      </c>
      <c r="O995" s="88" t="s">
        <v>3165</v>
      </c>
      <c r="P995" s="4" t="s">
        <v>3177</v>
      </c>
      <c r="Q995" s="4" t="s">
        <v>3178</v>
      </c>
      <c r="R995" s="4" t="s">
        <v>3179</v>
      </c>
      <c r="S995" s="4" t="s">
        <v>3180</v>
      </c>
      <c r="T995" s="4" t="s">
        <v>3181</v>
      </c>
      <c r="U995" s="4" t="s">
        <v>3191</v>
      </c>
      <c r="V995" s="4"/>
      <c r="W995" s="4"/>
      <c r="X995" s="59"/>
      <c r="Y995" s="4"/>
      <c r="Z995" s="4"/>
      <c r="AA995" s="43">
        <v>0</v>
      </c>
      <c r="AB995" s="4"/>
      <c r="AC995" s="4"/>
      <c r="AD995" s="1"/>
      <c r="AE995" s="4" t="s">
        <v>3189</v>
      </c>
      <c r="AF995" s="4" t="s">
        <v>90</v>
      </c>
      <c r="AG995" s="4" t="s">
        <v>3173</v>
      </c>
    </row>
    <row r="996" spans="1:33" ht="51" x14ac:dyDescent="0.25">
      <c r="A996" s="4" t="s">
        <v>13</v>
      </c>
      <c r="B996" s="4" t="s">
        <v>3194</v>
      </c>
      <c r="C996" s="4" t="s">
        <v>3195</v>
      </c>
      <c r="D996" s="9" t="s">
        <v>151</v>
      </c>
      <c r="E996" s="4" t="s">
        <v>139</v>
      </c>
      <c r="F996" s="1" t="s">
        <v>140</v>
      </c>
      <c r="G996" s="4" t="s">
        <v>73</v>
      </c>
      <c r="H996" s="86">
        <v>7000000</v>
      </c>
      <c r="I996" s="86">
        <v>7000000</v>
      </c>
      <c r="J996" s="4" t="s">
        <v>74</v>
      </c>
      <c r="K996" s="4" t="s">
        <v>75</v>
      </c>
      <c r="L996" s="4" t="s">
        <v>3162</v>
      </c>
      <c r="M996" s="52" t="s">
        <v>3163</v>
      </c>
      <c r="N996" s="52" t="s">
        <v>3164</v>
      </c>
      <c r="O996" s="88" t="s">
        <v>3165</v>
      </c>
      <c r="P996" s="4"/>
      <c r="Q996" s="4"/>
      <c r="R996" s="4"/>
      <c r="S996" s="4"/>
      <c r="T996" s="4"/>
      <c r="U996" s="4"/>
      <c r="V996" s="4"/>
      <c r="W996" s="4"/>
      <c r="X996" s="59"/>
      <c r="Y996" s="4"/>
      <c r="Z996" s="4"/>
      <c r="AA996" s="43">
        <v>0</v>
      </c>
      <c r="AB996" s="4"/>
      <c r="AC996" s="4"/>
      <c r="AD996" s="1"/>
      <c r="AE996" s="4" t="s">
        <v>3196</v>
      </c>
      <c r="AF996" s="4" t="s">
        <v>90</v>
      </c>
      <c r="AG996" s="4" t="s">
        <v>3173</v>
      </c>
    </row>
    <row r="997" spans="1:33" ht="38.25" x14ac:dyDescent="0.25">
      <c r="A997" s="4" t="s">
        <v>13</v>
      </c>
      <c r="B997" s="4">
        <v>81112501</v>
      </c>
      <c r="C997" s="4" t="s">
        <v>3197</v>
      </c>
      <c r="D997" s="9" t="s">
        <v>151</v>
      </c>
      <c r="E997" s="4" t="s">
        <v>139</v>
      </c>
      <c r="F997" s="1" t="s">
        <v>140</v>
      </c>
      <c r="G997" s="4" t="s">
        <v>73</v>
      </c>
      <c r="H997" s="86">
        <v>3600000</v>
      </c>
      <c r="I997" s="86">
        <v>3600000</v>
      </c>
      <c r="J997" s="4" t="s">
        <v>74</v>
      </c>
      <c r="K997" s="4" t="s">
        <v>75</v>
      </c>
      <c r="L997" s="4" t="s">
        <v>3162</v>
      </c>
      <c r="M997" s="52" t="s">
        <v>3163</v>
      </c>
      <c r="N997" s="52" t="s">
        <v>3164</v>
      </c>
      <c r="O997" s="88" t="s">
        <v>3165</v>
      </c>
      <c r="P997" s="4"/>
      <c r="Q997" s="4"/>
      <c r="R997" s="4"/>
      <c r="S997" s="4"/>
      <c r="T997" s="4"/>
      <c r="U997" s="4"/>
      <c r="V997" s="4"/>
      <c r="W997" s="4"/>
      <c r="X997" s="59"/>
      <c r="Y997" s="4"/>
      <c r="Z997" s="4"/>
      <c r="AA997" s="43">
        <v>0</v>
      </c>
      <c r="AB997" s="4"/>
      <c r="AC997" s="4"/>
      <c r="AD997" s="1"/>
      <c r="AE997" s="4" t="s">
        <v>3198</v>
      </c>
      <c r="AF997" s="4" t="s">
        <v>90</v>
      </c>
      <c r="AG997" s="4" t="s">
        <v>3173</v>
      </c>
    </row>
    <row r="998" spans="1:33" ht="38.25" x14ac:dyDescent="0.25">
      <c r="A998" s="4" t="s">
        <v>13</v>
      </c>
      <c r="B998" s="4">
        <v>52151646</v>
      </c>
      <c r="C998" s="4" t="s">
        <v>3199</v>
      </c>
      <c r="D998" s="9" t="s">
        <v>96</v>
      </c>
      <c r="E998" s="4" t="s">
        <v>381</v>
      </c>
      <c r="F998" s="1" t="s">
        <v>2388</v>
      </c>
      <c r="G998" s="4" t="s">
        <v>73</v>
      </c>
      <c r="H998" s="86">
        <v>60000000</v>
      </c>
      <c r="I998" s="86">
        <v>60000000</v>
      </c>
      <c r="J998" s="4" t="s">
        <v>74</v>
      </c>
      <c r="K998" s="4" t="s">
        <v>75</v>
      </c>
      <c r="L998" s="4" t="s">
        <v>3162</v>
      </c>
      <c r="M998" s="52" t="s">
        <v>3163</v>
      </c>
      <c r="N998" s="52" t="s">
        <v>3164</v>
      </c>
      <c r="O998" s="88" t="s">
        <v>3165</v>
      </c>
      <c r="P998" s="4" t="s">
        <v>3177</v>
      </c>
      <c r="Q998" s="4" t="s">
        <v>3200</v>
      </c>
      <c r="R998" s="4" t="s">
        <v>3179</v>
      </c>
      <c r="S998" s="4" t="s">
        <v>3180</v>
      </c>
      <c r="T998" s="4" t="s">
        <v>3201</v>
      </c>
      <c r="U998" s="4" t="s">
        <v>3202</v>
      </c>
      <c r="V998" s="4"/>
      <c r="W998" s="4"/>
      <c r="X998" s="59"/>
      <c r="Y998" s="4"/>
      <c r="Z998" s="4"/>
      <c r="AA998" s="43">
        <v>0</v>
      </c>
      <c r="AB998" s="4"/>
      <c r="AC998" s="4"/>
      <c r="AD998" s="1"/>
      <c r="AE998" s="4" t="s">
        <v>3203</v>
      </c>
      <c r="AF998" s="4" t="s">
        <v>90</v>
      </c>
      <c r="AG998" s="4" t="s">
        <v>3173</v>
      </c>
    </row>
    <row r="999" spans="1:33" ht="51" x14ac:dyDescent="0.25">
      <c r="A999" s="4" t="s">
        <v>13</v>
      </c>
      <c r="B999" s="4">
        <v>93141506</v>
      </c>
      <c r="C999" s="4" t="s">
        <v>3204</v>
      </c>
      <c r="D999" s="9" t="s">
        <v>102</v>
      </c>
      <c r="E999" s="4" t="s">
        <v>152</v>
      </c>
      <c r="F999" s="1" t="s">
        <v>161</v>
      </c>
      <c r="G999" s="4" t="s">
        <v>73</v>
      </c>
      <c r="H999" s="86">
        <v>103000000</v>
      </c>
      <c r="I999" s="86">
        <v>103000000</v>
      </c>
      <c r="J999" s="4" t="s">
        <v>74</v>
      </c>
      <c r="K999" s="4" t="s">
        <v>75</v>
      </c>
      <c r="L999" s="4" t="s">
        <v>3162</v>
      </c>
      <c r="M999" s="52" t="s">
        <v>3163</v>
      </c>
      <c r="N999" s="52" t="s">
        <v>3164</v>
      </c>
      <c r="O999" s="88" t="s">
        <v>3165</v>
      </c>
      <c r="P999" s="4" t="s">
        <v>3166</v>
      </c>
      <c r="Q999" s="4" t="s">
        <v>3205</v>
      </c>
      <c r="R999" s="4" t="s">
        <v>3168</v>
      </c>
      <c r="S999" s="4" t="s">
        <v>3169</v>
      </c>
      <c r="T999" s="4" t="s">
        <v>3206</v>
      </c>
      <c r="U999" s="4" t="s">
        <v>3207</v>
      </c>
      <c r="V999" s="4"/>
      <c r="W999" s="4"/>
      <c r="X999" s="59"/>
      <c r="Y999" s="4"/>
      <c r="Z999" s="4"/>
      <c r="AA999" s="43">
        <v>0</v>
      </c>
      <c r="AB999" s="4"/>
      <c r="AC999" s="4"/>
      <c r="AD999" s="1"/>
      <c r="AE999" s="4" t="s">
        <v>3208</v>
      </c>
      <c r="AF999" s="4" t="s">
        <v>481</v>
      </c>
      <c r="AG999" s="4" t="s">
        <v>3173</v>
      </c>
    </row>
    <row r="1000" spans="1:33" ht="51" x14ac:dyDescent="0.25">
      <c r="A1000" s="4" t="s">
        <v>13</v>
      </c>
      <c r="B1000" s="4" t="s">
        <v>556</v>
      </c>
      <c r="C1000" s="4" t="s">
        <v>3209</v>
      </c>
      <c r="D1000" s="9" t="s">
        <v>102</v>
      </c>
      <c r="E1000" s="4" t="s">
        <v>412</v>
      </c>
      <c r="F1000" s="1" t="s">
        <v>161</v>
      </c>
      <c r="G1000" s="4" t="s">
        <v>73</v>
      </c>
      <c r="H1000" s="86">
        <v>212879900</v>
      </c>
      <c r="I1000" s="86">
        <v>201593555</v>
      </c>
      <c r="J1000" s="4" t="s">
        <v>74</v>
      </c>
      <c r="K1000" s="4" t="s">
        <v>75</v>
      </c>
      <c r="L1000" s="4" t="s">
        <v>3162</v>
      </c>
      <c r="M1000" s="52" t="s">
        <v>3163</v>
      </c>
      <c r="N1000" s="52" t="s">
        <v>3164</v>
      </c>
      <c r="O1000" s="88" t="s">
        <v>3165</v>
      </c>
      <c r="P1000" s="4" t="s">
        <v>3166</v>
      </c>
      <c r="Q1000" s="4" t="s">
        <v>3210</v>
      </c>
      <c r="R1000" s="4" t="s">
        <v>3168</v>
      </c>
      <c r="S1000" s="4" t="s">
        <v>3169</v>
      </c>
      <c r="T1000" s="4" t="s">
        <v>3206</v>
      </c>
      <c r="U1000" s="4" t="s">
        <v>3211</v>
      </c>
      <c r="V1000" s="4"/>
      <c r="W1000" s="4"/>
      <c r="X1000" s="59"/>
      <c r="Y1000" s="4"/>
      <c r="Z1000" s="4"/>
      <c r="AA1000" s="43">
        <v>0</v>
      </c>
      <c r="AB1000" s="4"/>
      <c r="AC1000" s="4"/>
      <c r="AD1000" s="1"/>
      <c r="AE1000" s="4" t="s">
        <v>3212</v>
      </c>
      <c r="AF1000" s="4" t="s">
        <v>481</v>
      </c>
      <c r="AG1000" s="4" t="s">
        <v>3173</v>
      </c>
    </row>
    <row r="1001" spans="1:33" ht="38.25" x14ac:dyDescent="0.25">
      <c r="A1001" s="4" t="s">
        <v>13</v>
      </c>
      <c r="B1001" s="4">
        <v>78111502</v>
      </c>
      <c r="C1001" s="4" t="s">
        <v>3213</v>
      </c>
      <c r="D1001" s="9" t="s">
        <v>96</v>
      </c>
      <c r="E1001" s="4" t="s">
        <v>123</v>
      </c>
      <c r="F1001" s="1" t="s">
        <v>3214</v>
      </c>
      <c r="G1001" s="4" t="s">
        <v>73</v>
      </c>
      <c r="H1001" s="86">
        <v>30000000</v>
      </c>
      <c r="I1001" s="86">
        <v>30000000</v>
      </c>
      <c r="J1001" s="4" t="s">
        <v>74</v>
      </c>
      <c r="K1001" s="4" t="s">
        <v>75</v>
      </c>
      <c r="L1001" s="4" t="s">
        <v>3162</v>
      </c>
      <c r="M1001" s="52" t="s">
        <v>3163</v>
      </c>
      <c r="N1001" s="52" t="s">
        <v>3164</v>
      </c>
      <c r="O1001" s="88" t="s">
        <v>3165</v>
      </c>
      <c r="P1001" s="4"/>
      <c r="Q1001" s="4"/>
      <c r="R1001" s="4"/>
      <c r="S1001" s="4"/>
      <c r="T1001" s="4"/>
      <c r="U1001" s="4"/>
      <c r="V1001" s="4"/>
      <c r="W1001" s="4"/>
      <c r="X1001" s="59"/>
      <c r="Y1001" s="4"/>
      <c r="Z1001" s="4"/>
      <c r="AA1001" s="43">
        <v>0</v>
      </c>
      <c r="AB1001" s="4"/>
      <c r="AC1001" s="4"/>
      <c r="AD1001" s="1"/>
      <c r="AE1001" s="4" t="s">
        <v>3215</v>
      </c>
      <c r="AF1001" s="4" t="s">
        <v>90</v>
      </c>
      <c r="AG1001" s="4" t="s">
        <v>3173</v>
      </c>
    </row>
    <row r="1002" spans="1:33" ht="51" x14ac:dyDescent="0.25">
      <c r="A1002" s="4" t="s">
        <v>13</v>
      </c>
      <c r="B1002" s="4">
        <v>80161507</v>
      </c>
      <c r="C1002" s="4" t="s">
        <v>3216</v>
      </c>
      <c r="D1002" s="9" t="s">
        <v>96</v>
      </c>
      <c r="E1002" s="4" t="s">
        <v>272</v>
      </c>
      <c r="F1002" s="1" t="s">
        <v>3217</v>
      </c>
      <c r="G1002" s="4" t="s">
        <v>73</v>
      </c>
      <c r="H1002" s="86">
        <v>30000000</v>
      </c>
      <c r="I1002" s="86">
        <v>30000000</v>
      </c>
      <c r="J1002" s="4" t="s">
        <v>74</v>
      </c>
      <c r="K1002" s="4" t="s">
        <v>75</v>
      </c>
      <c r="L1002" s="4" t="s">
        <v>3162</v>
      </c>
      <c r="M1002" s="52" t="s">
        <v>3163</v>
      </c>
      <c r="N1002" s="52" t="s">
        <v>3164</v>
      </c>
      <c r="O1002" s="88" t="s">
        <v>3165</v>
      </c>
      <c r="P1002" s="4" t="s">
        <v>3166</v>
      </c>
      <c r="Q1002" s="4"/>
      <c r="R1002" s="4"/>
      <c r="S1002" s="4"/>
      <c r="T1002" s="4"/>
      <c r="U1002" s="4"/>
      <c r="V1002" s="4"/>
      <c r="W1002" s="4"/>
      <c r="X1002" s="59"/>
      <c r="Y1002" s="4"/>
      <c r="Z1002" s="4"/>
      <c r="AA1002" s="43">
        <v>0</v>
      </c>
      <c r="AB1002" s="4"/>
      <c r="AC1002" s="4"/>
      <c r="AD1002" s="1"/>
      <c r="AE1002" s="4" t="s">
        <v>3198</v>
      </c>
      <c r="AF1002" s="4" t="s">
        <v>90</v>
      </c>
      <c r="AG1002" s="4" t="s">
        <v>3173</v>
      </c>
    </row>
    <row r="1003" spans="1:33" ht="51" x14ac:dyDescent="0.25">
      <c r="A1003" s="4" t="s">
        <v>12</v>
      </c>
      <c r="B1003" s="4">
        <v>93141506</v>
      </c>
      <c r="C1003" s="4" t="s">
        <v>3218</v>
      </c>
      <c r="D1003" s="9" t="s">
        <v>151</v>
      </c>
      <c r="E1003" s="4" t="s">
        <v>86</v>
      </c>
      <c r="F1003" s="1" t="s">
        <v>1526</v>
      </c>
      <c r="G1003" s="4" t="s">
        <v>73</v>
      </c>
      <c r="H1003" s="86">
        <v>200000000</v>
      </c>
      <c r="I1003" s="86">
        <v>200000000</v>
      </c>
      <c r="J1003" s="4" t="s">
        <v>74</v>
      </c>
      <c r="K1003" s="4" t="s">
        <v>75</v>
      </c>
      <c r="L1003" s="4" t="s">
        <v>3219</v>
      </c>
      <c r="M1003" s="52" t="s">
        <v>2255</v>
      </c>
      <c r="N1003" s="52" t="s">
        <v>3220</v>
      </c>
      <c r="O1003" s="88" t="s">
        <v>3221</v>
      </c>
      <c r="P1003" s="4" t="s">
        <v>3222</v>
      </c>
      <c r="Q1003" s="4" t="s">
        <v>3223</v>
      </c>
      <c r="R1003" s="4" t="s">
        <v>3224</v>
      </c>
      <c r="S1003" s="4" t="s">
        <v>3225</v>
      </c>
      <c r="T1003" s="4" t="s">
        <v>3226</v>
      </c>
      <c r="U1003" s="4" t="s">
        <v>3227</v>
      </c>
      <c r="V1003" s="4">
        <v>6437</v>
      </c>
      <c r="W1003" s="4">
        <v>16508</v>
      </c>
      <c r="X1003" s="59"/>
      <c r="Y1003" s="4"/>
      <c r="Z1003" s="4"/>
      <c r="AA1003" s="46">
        <f t="shared" ref="AA1003" si="14">+IF(AND(W1003="",X1003="",Y1003="",Z1003=""),"",IF(AND(W1003&lt;&gt;"",X1003="",Y1003="",Z1003=""),0%,IF(AND(W1003&lt;&gt;"",X1003&lt;&gt;"",Y1003="",Z1003=""),33%,IF(AND(W1003&lt;&gt;"",X1003&lt;&gt;"",Y1003&lt;&gt;"",Z1003=""),66%,IF(AND(W1003&lt;&gt;"",X1003&lt;&gt;"",Y1003&lt;&gt;"",Z1003&lt;&gt;""),100%,"Información incompleta")))))</f>
        <v>0</v>
      </c>
      <c r="AB1003" s="4" t="s">
        <v>3228</v>
      </c>
      <c r="AC1003" s="4" t="s">
        <v>81</v>
      </c>
      <c r="AD1003" s="1"/>
      <c r="AE1003" s="4" t="s">
        <v>3219</v>
      </c>
      <c r="AF1003" s="4" t="s">
        <v>90</v>
      </c>
      <c r="AG1003" s="4" t="s">
        <v>186</v>
      </c>
    </row>
    <row r="1004" spans="1:33" ht="51" x14ac:dyDescent="0.25">
      <c r="A1004" s="4" t="s">
        <v>12</v>
      </c>
      <c r="B1004" s="4">
        <v>93141500</v>
      </c>
      <c r="C1004" s="4" t="s">
        <v>3229</v>
      </c>
      <c r="D1004" s="9" t="s">
        <v>102</v>
      </c>
      <c r="E1004" s="4" t="s">
        <v>354</v>
      </c>
      <c r="F1004" s="1" t="s">
        <v>140</v>
      </c>
      <c r="G1004" s="4" t="s">
        <v>73</v>
      </c>
      <c r="H1004" s="86">
        <v>50000000</v>
      </c>
      <c r="I1004" s="86">
        <v>50000000</v>
      </c>
      <c r="J1004" s="4" t="s">
        <v>74</v>
      </c>
      <c r="K1004" s="4" t="s">
        <v>75</v>
      </c>
      <c r="L1004" s="4" t="s">
        <v>3230</v>
      </c>
      <c r="M1004" s="52" t="s">
        <v>2255</v>
      </c>
      <c r="N1004" s="52" t="s">
        <v>3231</v>
      </c>
      <c r="O1004" s="88" t="s">
        <v>3232</v>
      </c>
      <c r="P1004" s="4" t="s">
        <v>3222</v>
      </c>
      <c r="Q1004" s="4" t="s">
        <v>3223</v>
      </c>
      <c r="R1004" s="4" t="s">
        <v>3224</v>
      </c>
      <c r="S1004" s="4">
        <v>70051001</v>
      </c>
      <c r="T1004" s="4" t="s">
        <v>3233</v>
      </c>
      <c r="U1004" s="4" t="s">
        <v>3234</v>
      </c>
      <c r="V1004" s="4"/>
      <c r="W1004" s="4"/>
      <c r="X1004" s="59"/>
      <c r="Y1004" s="4"/>
      <c r="Z1004" s="4"/>
      <c r="AA1004" s="43">
        <v>0</v>
      </c>
      <c r="AB1004" s="4"/>
      <c r="AC1004" s="4"/>
      <c r="AD1004" s="1"/>
      <c r="AE1004" s="4" t="s">
        <v>3230</v>
      </c>
      <c r="AF1004" s="4" t="s">
        <v>90</v>
      </c>
      <c r="AG1004" s="4" t="s">
        <v>186</v>
      </c>
    </row>
    <row r="1005" spans="1:33" ht="51" x14ac:dyDescent="0.25">
      <c r="A1005" s="4" t="s">
        <v>12</v>
      </c>
      <c r="B1005" s="4">
        <v>93141501</v>
      </c>
      <c r="C1005" s="4" t="s">
        <v>3235</v>
      </c>
      <c r="D1005" s="9" t="s">
        <v>70</v>
      </c>
      <c r="E1005" s="4" t="s">
        <v>412</v>
      </c>
      <c r="F1005" s="1" t="s">
        <v>87</v>
      </c>
      <c r="G1005" s="4" t="s">
        <v>73</v>
      </c>
      <c r="H1005" s="86">
        <v>51575383</v>
      </c>
      <c r="I1005" s="86">
        <v>101575383</v>
      </c>
      <c r="J1005" s="4" t="s">
        <v>74</v>
      </c>
      <c r="K1005" s="4" t="s">
        <v>75</v>
      </c>
      <c r="L1005" s="4" t="s">
        <v>3236</v>
      </c>
      <c r="M1005" s="52" t="s">
        <v>3011</v>
      </c>
      <c r="N1005" s="52" t="s">
        <v>3237</v>
      </c>
      <c r="O1005" s="88" t="s">
        <v>3232</v>
      </c>
      <c r="P1005" s="4" t="s">
        <v>3222</v>
      </c>
      <c r="Q1005" s="4" t="s">
        <v>3223</v>
      </c>
      <c r="R1005" s="4" t="s">
        <v>3224</v>
      </c>
      <c r="S1005" s="4">
        <v>70051001</v>
      </c>
      <c r="T1005" s="4" t="s">
        <v>3238</v>
      </c>
      <c r="U1005" s="4" t="s">
        <v>3238</v>
      </c>
      <c r="V1005" s="4"/>
      <c r="W1005" s="4"/>
      <c r="X1005" s="59"/>
      <c r="Y1005" s="4"/>
      <c r="Z1005" s="4"/>
      <c r="AA1005" s="43">
        <v>0</v>
      </c>
      <c r="AB1005" s="4"/>
      <c r="AC1005" s="4"/>
      <c r="AD1005" s="1"/>
      <c r="AE1005" s="4" t="s">
        <v>3236</v>
      </c>
      <c r="AF1005" s="4" t="s">
        <v>90</v>
      </c>
      <c r="AG1005" s="4" t="s">
        <v>186</v>
      </c>
    </row>
    <row r="1006" spans="1:33" ht="51" x14ac:dyDescent="0.25">
      <c r="A1006" s="4" t="s">
        <v>12</v>
      </c>
      <c r="B1006" s="4">
        <v>93141500</v>
      </c>
      <c r="C1006" s="4" t="s">
        <v>3239</v>
      </c>
      <c r="D1006" s="9" t="s">
        <v>540</v>
      </c>
      <c r="E1006" s="4" t="s">
        <v>272</v>
      </c>
      <c r="F1006" s="1" t="s">
        <v>266</v>
      </c>
      <c r="G1006" s="4" t="s">
        <v>73</v>
      </c>
      <c r="H1006" s="86">
        <v>50000000</v>
      </c>
      <c r="I1006" s="86">
        <v>50000000</v>
      </c>
      <c r="J1006" s="4" t="s">
        <v>74</v>
      </c>
      <c r="K1006" s="4" t="s">
        <v>75</v>
      </c>
      <c r="L1006" s="4" t="s">
        <v>3219</v>
      </c>
      <c r="M1006" s="52" t="s">
        <v>2255</v>
      </c>
      <c r="N1006" s="52" t="s">
        <v>3237</v>
      </c>
      <c r="O1006" s="88" t="s">
        <v>3221</v>
      </c>
      <c r="P1006" s="4" t="s">
        <v>3222</v>
      </c>
      <c r="Q1006" s="4" t="s">
        <v>3223</v>
      </c>
      <c r="R1006" s="4" t="s">
        <v>3224</v>
      </c>
      <c r="S1006" s="4">
        <v>70051001</v>
      </c>
      <c r="T1006" s="4" t="s">
        <v>3240</v>
      </c>
      <c r="U1006" s="4" t="s">
        <v>3241</v>
      </c>
      <c r="V1006" s="4"/>
      <c r="W1006" s="4"/>
      <c r="X1006" s="59"/>
      <c r="Y1006" s="4"/>
      <c r="Z1006" s="4"/>
      <c r="AA1006" s="43">
        <v>0</v>
      </c>
      <c r="AB1006" s="4"/>
      <c r="AC1006" s="4"/>
      <c r="AD1006" s="1"/>
      <c r="AE1006" s="4" t="s">
        <v>3219</v>
      </c>
      <c r="AF1006" s="4" t="s">
        <v>90</v>
      </c>
      <c r="AG1006" s="4" t="s">
        <v>186</v>
      </c>
    </row>
    <row r="1007" spans="1:33" ht="51" x14ac:dyDescent="0.25">
      <c r="A1007" s="4" t="s">
        <v>12</v>
      </c>
      <c r="B1007" s="4">
        <v>93141500</v>
      </c>
      <c r="C1007" s="4" t="s">
        <v>3242</v>
      </c>
      <c r="D1007" s="9" t="s">
        <v>3243</v>
      </c>
      <c r="E1007" s="4" t="s">
        <v>152</v>
      </c>
      <c r="F1007" s="1" t="s">
        <v>87</v>
      </c>
      <c r="G1007" s="4" t="s">
        <v>73</v>
      </c>
      <c r="H1007" s="86">
        <v>50000000</v>
      </c>
      <c r="I1007" s="86">
        <v>50000000</v>
      </c>
      <c r="J1007" s="4" t="s">
        <v>74</v>
      </c>
      <c r="K1007" s="4" t="s">
        <v>75</v>
      </c>
      <c r="L1007" s="4" t="s">
        <v>3236</v>
      </c>
      <c r="M1007" s="52" t="s">
        <v>3011</v>
      </c>
      <c r="N1007" s="52" t="s">
        <v>3244</v>
      </c>
      <c r="O1007" s="88" t="s">
        <v>3232</v>
      </c>
      <c r="P1007" s="4" t="s">
        <v>3222</v>
      </c>
      <c r="Q1007" s="4" t="s">
        <v>3223</v>
      </c>
      <c r="R1007" s="4" t="s">
        <v>3224</v>
      </c>
      <c r="S1007" s="4">
        <v>70051001</v>
      </c>
      <c r="T1007" s="4" t="s">
        <v>3245</v>
      </c>
      <c r="U1007" s="4" t="s">
        <v>3246</v>
      </c>
      <c r="V1007" s="4"/>
      <c r="W1007" s="4"/>
      <c r="X1007" s="59"/>
      <c r="Y1007" s="4"/>
      <c r="Z1007" s="4"/>
      <c r="AA1007" s="43">
        <v>0</v>
      </c>
      <c r="AB1007" s="4"/>
      <c r="AC1007" s="4"/>
      <c r="AD1007" s="1"/>
      <c r="AE1007" s="4" t="s">
        <v>3236</v>
      </c>
      <c r="AF1007" s="4" t="s">
        <v>90</v>
      </c>
      <c r="AG1007" s="4" t="s">
        <v>186</v>
      </c>
    </row>
    <row r="1008" spans="1:33" ht="38.25" x14ac:dyDescent="0.25">
      <c r="A1008" s="4" t="s">
        <v>12</v>
      </c>
      <c r="B1008" s="4">
        <v>60103603</v>
      </c>
      <c r="C1008" s="4" t="s">
        <v>3247</v>
      </c>
      <c r="D1008" s="9" t="s">
        <v>540</v>
      </c>
      <c r="E1008" s="4" t="s">
        <v>86</v>
      </c>
      <c r="F1008" s="1" t="s">
        <v>87</v>
      </c>
      <c r="G1008" s="4" t="s">
        <v>73</v>
      </c>
      <c r="H1008" s="86">
        <v>150000000</v>
      </c>
      <c r="I1008" s="86">
        <v>150000000</v>
      </c>
      <c r="J1008" s="4" t="s">
        <v>74</v>
      </c>
      <c r="K1008" s="4" t="s">
        <v>75</v>
      </c>
      <c r="L1008" s="4" t="s">
        <v>3248</v>
      </c>
      <c r="M1008" s="52" t="s">
        <v>2255</v>
      </c>
      <c r="N1008" s="52" t="s">
        <v>3249</v>
      </c>
      <c r="O1008" s="88" t="s">
        <v>3250</v>
      </c>
      <c r="P1008" s="4" t="s">
        <v>3222</v>
      </c>
      <c r="Q1008" s="4" t="s">
        <v>3251</v>
      </c>
      <c r="R1008" s="4" t="s">
        <v>3251</v>
      </c>
      <c r="S1008" s="4">
        <v>220056001</v>
      </c>
      <c r="T1008" s="4" t="s">
        <v>3252</v>
      </c>
      <c r="U1008" s="4" t="s">
        <v>3253</v>
      </c>
      <c r="V1008" s="4"/>
      <c r="W1008" s="4"/>
      <c r="X1008" s="59"/>
      <c r="Y1008" s="4"/>
      <c r="Z1008" s="4"/>
      <c r="AA1008" s="43">
        <v>0</v>
      </c>
      <c r="AB1008" s="4"/>
      <c r="AC1008" s="4"/>
      <c r="AD1008" s="1"/>
      <c r="AE1008" s="4" t="s">
        <v>3254</v>
      </c>
      <c r="AF1008" s="4" t="s">
        <v>90</v>
      </c>
      <c r="AG1008" s="4" t="s">
        <v>186</v>
      </c>
    </row>
    <row r="1009" spans="1:33" ht="38.25" x14ac:dyDescent="0.25">
      <c r="A1009" s="4" t="s">
        <v>12</v>
      </c>
      <c r="B1009" s="4">
        <v>93141503</v>
      </c>
      <c r="C1009" s="4" t="s">
        <v>3255</v>
      </c>
      <c r="D1009" s="9" t="s">
        <v>70</v>
      </c>
      <c r="E1009" s="4" t="s">
        <v>86</v>
      </c>
      <c r="F1009" s="1" t="s">
        <v>87</v>
      </c>
      <c r="G1009" s="4" t="s">
        <v>73</v>
      </c>
      <c r="H1009" s="86">
        <v>100000000</v>
      </c>
      <c r="I1009" s="86">
        <v>100000000</v>
      </c>
      <c r="J1009" s="4" t="s">
        <v>74</v>
      </c>
      <c r="K1009" s="4" t="s">
        <v>75</v>
      </c>
      <c r="L1009" s="4" t="s">
        <v>3230</v>
      </c>
      <c r="M1009" s="52" t="s">
        <v>2255</v>
      </c>
      <c r="N1009" s="52" t="s">
        <v>3231</v>
      </c>
      <c r="O1009" s="88" t="s">
        <v>3256</v>
      </c>
      <c r="P1009" s="4" t="s">
        <v>3222</v>
      </c>
      <c r="Q1009" s="4" t="s">
        <v>3257</v>
      </c>
      <c r="R1009" s="4" t="s">
        <v>3257</v>
      </c>
      <c r="S1009" s="4">
        <v>70053001</v>
      </c>
      <c r="T1009" s="4" t="s">
        <v>3258</v>
      </c>
      <c r="U1009" s="4" t="s">
        <v>3253</v>
      </c>
      <c r="V1009" s="4"/>
      <c r="W1009" s="4"/>
      <c r="X1009" s="59"/>
      <c r="Y1009" s="4"/>
      <c r="Z1009" s="4"/>
      <c r="AA1009" s="43">
        <v>0</v>
      </c>
      <c r="AB1009" s="4"/>
      <c r="AC1009" s="4"/>
      <c r="AD1009" s="1"/>
      <c r="AE1009" s="4" t="s">
        <v>3230</v>
      </c>
      <c r="AF1009" s="4" t="s">
        <v>90</v>
      </c>
      <c r="AG1009" s="4" t="s">
        <v>186</v>
      </c>
    </row>
    <row r="1010" spans="1:33" ht="38.25" x14ac:dyDescent="0.25">
      <c r="A1010" s="4" t="s">
        <v>12</v>
      </c>
      <c r="B1010" s="4">
        <v>93141701</v>
      </c>
      <c r="C1010" s="4" t="s">
        <v>3259</v>
      </c>
      <c r="D1010" s="9" t="s">
        <v>151</v>
      </c>
      <c r="E1010" s="4" t="s">
        <v>158</v>
      </c>
      <c r="F1010" s="1" t="s">
        <v>203</v>
      </c>
      <c r="G1010" s="4" t="s">
        <v>73</v>
      </c>
      <c r="H1010" s="86">
        <v>50000000</v>
      </c>
      <c r="I1010" s="86">
        <v>50000000</v>
      </c>
      <c r="J1010" s="4" t="s">
        <v>74</v>
      </c>
      <c r="K1010" s="4" t="s">
        <v>75</v>
      </c>
      <c r="L1010" s="4" t="s">
        <v>3248</v>
      </c>
      <c r="M1010" s="52" t="s">
        <v>2255</v>
      </c>
      <c r="N1010" s="52" t="s">
        <v>3237</v>
      </c>
      <c r="O1010" s="88" t="s">
        <v>3250</v>
      </c>
      <c r="P1010" s="4" t="s">
        <v>3222</v>
      </c>
      <c r="Q1010" s="4" t="s">
        <v>3260</v>
      </c>
      <c r="R1010" s="4" t="s">
        <v>3260</v>
      </c>
      <c r="S1010" s="4">
        <v>70048001</v>
      </c>
      <c r="T1010" s="4" t="s">
        <v>3261</v>
      </c>
      <c r="U1010" s="4" t="s">
        <v>3262</v>
      </c>
      <c r="V1010" s="4"/>
      <c r="W1010" s="4"/>
      <c r="X1010" s="59"/>
      <c r="Y1010" s="4"/>
      <c r="Z1010" s="4"/>
      <c r="AA1010" s="43">
        <v>0</v>
      </c>
      <c r="AB1010" s="4"/>
      <c r="AC1010" s="4"/>
      <c r="AD1010" s="1"/>
      <c r="AE1010" s="4" t="s">
        <v>3254</v>
      </c>
      <c r="AF1010" s="4" t="s">
        <v>90</v>
      </c>
      <c r="AG1010" s="4" t="s">
        <v>186</v>
      </c>
    </row>
    <row r="1011" spans="1:33" ht="25.5" x14ac:dyDescent="0.25">
      <c r="A1011" s="4" t="s">
        <v>12</v>
      </c>
      <c r="B1011" s="4" t="s">
        <v>1071</v>
      </c>
      <c r="C1011" s="4" t="s">
        <v>2521</v>
      </c>
      <c r="D1011" s="9" t="s">
        <v>96</v>
      </c>
      <c r="E1011" s="4" t="s">
        <v>123</v>
      </c>
      <c r="F1011" s="1" t="s">
        <v>103</v>
      </c>
      <c r="G1011" s="4" t="s">
        <v>73</v>
      </c>
      <c r="H1011" s="86">
        <v>30000000</v>
      </c>
      <c r="I1011" s="86">
        <v>30000000</v>
      </c>
      <c r="J1011" s="4" t="s">
        <v>74</v>
      </c>
      <c r="K1011" s="4" t="s">
        <v>75</v>
      </c>
      <c r="L1011" s="4" t="s">
        <v>3248</v>
      </c>
      <c r="M1011" s="52" t="s">
        <v>2255</v>
      </c>
      <c r="N1011" s="52" t="s">
        <v>3249</v>
      </c>
      <c r="O1011" s="88" t="s">
        <v>3250</v>
      </c>
      <c r="P1011" s="4" t="s">
        <v>3222</v>
      </c>
      <c r="Q1011" s="4"/>
      <c r="R1011" s="4"/>
      <c r="S1011" s="4"/>
      <c r="T1011" s="4"/>
      <c r="U1011" s="4"/>
      <c r="V1011" s="4"/>
      <c r="W1011" s="4"/>
      <c r="X1011" s="59"/>
      <c r="Y1011" s="4"/>
      <c r="Z1011" s="4"/>
      <c r="AA1011" s="43">
        <v>0</v>
      </c>
      <c r="AB1011" s="4"/>
      <c r="AC1011" s="4"/>
      <c r="AD1011" s="1"/>
      <c r="AE1011" s="4" t="s">
        <v>3254</v>
      </c>
      <c r="AF1011" s="4" t="s">
        <v>90</v>
      </c>
      <c r="AG1011" s="4" t="s">
        <v>186</v>
      </c>
    </row>
    <row r="1012" spans="1:33" ht="25.5" x14ac:dyDescent="0.25">
      <c r="A1012" s="4" t="s">
        <v>12</v>
      </c>
      <c r="B1012" s="4" t="s">
        <v>3263</v>
      </c>
      <c r="C1012" s="4" t="s">
        <v>2155</v>
      </c>
      <c r="D1012" s="9" t="s">
        <v>151</v>
      </c>
      <c r="E1012" s="4" t="s">
        <v>123</v>
      </c>
      <c r="F1012" s="1" t="s">
        <v>103</v>
      </c>
      <c r="G1012" s="4" t="s">
        <v>73</v>
      </c>
      <c r="H1012" s="86">
        <v>2739000</v>
      </c>
      <c r="I1012" s="86">
        <v>2739000</v>
      </c>
      <c r="J1012" s="4" t="s">
        <v>74</v>
      </c>
      <c r="K1012" s="4" t="s">
        <v>75</v>
      </c>
      <c r="L1012" s="4" t="s">
        <v>3236</v>
      </c>
      <c r="M1012" s="52" t="s">
        <v>3011</v>
      </c>
      <c r="N1012" s="52" t="s">
        <v>3244</v>
      </c>
      <c r="O1012" s="88" t="s">
        <v>3232</v>
      </c>
      <c r="P1012" s="4" t="s">
        <v>3222</v>
      </c>
      <c r="Q1012" s="4"/>
      <c r="R1012" s="4"/>
      <c r="S1012" s="4"/>
      <c r="T1012" s="4"/>
      <c r="U1012" s="4"/>
      <c r="V1012" s="4"/>
      <c r="W1012" s="4"/>
      <c r="X1012" s="59"/>
      <c r="Y1012" s="4"/>
      <c r="Z1012" s="4"/>
      <c r="AA1012" s="43">
        <v>0</v>
      </c>
      <c r="AB1012" s="4"/>
      <c r="AC1012" s="4"/>
      <c r="AD1012" s="1"/>
      <c r="AE1012" s="4" t="s">
        <v>3236</v>
      </c>
      <c r="AF1012" s="4" t="s">
        <v>90</v>
      </c>
      <c r="AG1012" s="4" t="s">
        <v>186</v>
      </c>
    </row>
    <row r="1013" spans="1:33" x14ac:dyDescent="0.25">
      <c r="F1013" s="87"/>
    </row>
  </sheetData>
  <protectedRanges>
    <protectedRange sqref="F121:F125 F127:F128 F138:F139 F141:F142 F144 F174:F175 F177:F178 F182:F184 F186 F209 F211:F213 F216 F218 F234:F235 F237:F238 F244:F245 F253:F254 F259:F260 F263 F360:F364 F366 F469 F634 F681 F686:F687 F25 F32 F34:F35 F68:F70 F83:F84 F96:F97 F105 F130:F132 F162 F282 F307:F309 F311 F316 F345:F346 F350 F369 F372 F375 F381 F383:F386 F388:F390 F413 F420 F442 F474 F486:F487 F498 F507 F513:F514 F516:F517 F520 F533:F534 F571:F573 F577 F579:F580 F582 F587 F618 F631:F632 F636:F638 F654:F655 F678 F697 F699 F741 D123 D203:D205 D259:D260 D717:D720 D25:D28 D129 D166 D168 D170 D189:D190 D307:D309 D109 D182:D185 D311 D528:D576 D876:D882 D884:D889 D923:D926 D928:D938 D104:D105 D131:D138 D140:D163 D177 D194:D201 D207:D212 D214:D227 D241 D244:D246 D257 D503:D526 D578:D590 D593:D605 D608:D611 D613:D631 D633:D636 D638:D655 D658:D664 D805:D818 D820:D850 D852:D865 D869:D874 A19:C19 E19:G19 A20:G23 D30:D61 D63:D102 D111:D120 D125:D127 D172:D174 D229:D238 D265 D267:D273 D315:D331 D337:D501 D667:D671 D674:D693 D695:D715 D722:D803 D867 D901:D921 D943:D957 A24:C24 E24:G24 A16:G18 A15:C15 E15:G15 F42 F87:F88 F93 F100:F103 F109:F119 F134:F136 F146:F158 F165:F166 F171:F172 F192:F194 F225:F230 F240:F242 F247:F251 F256:F257 F265:F267 F269:F273 F314 F318:F319 F321:F322 F324:F331 F337:F339 F357 F564:F565 F567 F591:F594 F600 F602:F603 F605:F609 F611:F615 F623 F625:F626 F640:F643 F645:F651 F701:F727 F737 F743:F746 F749:F755 F762 F766 F768:F769 F809 F813 F825 F842 F855 F863:F864 F872 F890 F897 F899 F976 F979 F982:F983 F999:F1000 D1009:D1012 D960:D1005 D891:D899 A6:G14 J6:K24 V6:AD7 AF6:AF24 P6:P24 V8:Z24 AB8:AD24 AA8:AA31 AA34:AA64 AA97:AA128 AA130 AA132:AA133 AA135:AA145 AA147:AA152 AA154:AA157 AA161:AA184 AA187:AA189 AA191 AA193:AA194 AA196 AA200:AA220 AA222:AA231 AA234:AA235 AA237:AA266 AA268:AA283 AA285:AA306 AA309:AA339 AA343:AA344 AA346:AA348 AA350:AA445 AA472:AA506 AA520:AA655 AA661:AA662 AA675:AA677 AA679:AA734 AA738:AA829 AA831:AA848 AA850:AA935 AA939:AA954 AA956:AA989 AA991:AA1002 AA1004:AA1012" name="Rango1"/>
    <protectedRange algorithmName="SHA-512" hashValue="49/yl+GTMlRN3FloWoyBL3IsXrYzEo95h5eEgXs/T6SxYAwuSo+Ndqxkist3BnknjOR8ERS4BgA76v7mpDBZcA==" saltValue="JvzRIA9SAjvsZX2GnV6n2A==" spinCount="100000" sqref="H6:I6" name="Rango7_1"/>
    <protectedRange algorithmName="SHA-512" hashValue="49/yl+GTMlRN3FloWoyBL3IsXrYzEo95h5eEgXs/T6SxYAwuSo+Ndqxkist3BnknjOR8ERS4BgA76v7mpDBZcA==" saltValue="JvzRIA9SAjvsZX2GnV6n2A==" spinCount="100000" sqref="L14:N16 AE16 L6:O13" name="Rango7_2"/>
    <protectedRange sqref="N14:N16 N6:O13" name="Diligenciar_1"/>
    <protectedRange algorithmName="SHA-512" hashValue="49/yl+GTMlRN3FloWoyBL3IsXrYzEo95h5eEgXs/T6SxYAwuSo+Ndqxkist3BnknjOR8ERS4BgA76v7mpDBZcA==" saltValue="JvzRIA9SAjvsZX2GnV6n2A==" spinCount="100000" sqref="R6:U6" name="Rango7_3"/>
    <protectedRange sqref="R6:T9" name="Diligenciar_2"/>
    <protectedRange sqref="Q7:Q9" name="Diligenciar_4"/>
    <protectedRange algorithmName="SHA-512" hashValue="49/yl+GTMlRN3FloWoyBL3IsXrYzEo95h5eEgXs/T6SxYAwuSo+Ndqxkist3BnknjOR8ERS4BgA76v7mpDBZcA==" saltValue="JvzRIA9SAjvsZX2GnV6n2A==" spinCount="100000" sqref="AE6" name="Rango7_5"/>
    <protectedRange sqref="AE7:AE12" name="Diligenciar_6"/>
    <protectedRange algorithmName="SHA-512" hashValue="49/yl+GTMlRN3FloWoyBL3IsXrYzEo95h5eEgXs/T6SxYAwuSo+Ndqxkist3BnknjOR8ERS4BgA76v7mpDBZcA==" saltValue="JvzRIA9SAjvsZX2GnV6n2A==" spinCount="100000" sqref="AG6:AG24" name="Rango7_9"/>
    <protectedRange sqref="AG6:AG24" name="Diligenciar_10"/>
    <protectedRange sqref="AF25:AF31 J25:K31 P25:P31 V25:Z31 G25:G31 A25:C31 E25:E31 AB25:AD31" name="Rango1_1"/>
    <protectedRange algorithmName="SHA-512" hashValue="49/yl+GTMlRN3FloWoyBL3IsXrYzEo95h5eEgXs/T6SxYAwuSo+Ndqxkist3BnknjOR8ERS4BgA76v7mpDBZcA==" saltValue="JvzRIA9SAjvsZX2GnV6n2A==" spinCount="100000" sqref="L27:N27" name="Rango7_2_1"/>
    <protectedRange sqref="N27" name="Diligenciar_1_2"/>
    <protectedRange algorithmName="SHA-512" hashValue="49/yl+GTMlRN3FloWoyBL3IsXrYzEo95h5eEgXs/T6SxYAwuSo+Ndqxkist3BnknjOR8ERS4BgA76v7mpDBZcA==" saltValue="JvzRIA9SAjvsZX2GnV6n2A==" spinCount="100000" sqref="AG25:AG31" name="Rango7_9_1"/>
    <protectedRange sqref="AG25:AG31" name="Diligenciar_10_1"/>
    <protectedRange sqref="O32:AD32 J32:K32 AF32:AG32 AG33:AG64 G32:G64" name="Rango1_2"/>
    <protectedRange sqref="C33:C35 A32:A64" name="Diligenciar_1_3"/>
    <protectedRange sqref="B32" name="Diligenciar_2_1"/>
    <protectedRange sqref="C32" name="Diligenciar_3"/>
    <protectedRange sqref="B33" name="Diligenciar_4_1"/>
    <protectedRange sqref="B34:B35" name="Diligenciar_5"/>
    <protectedRange sqref="E32:E35" name="Diligenciar_6_1"/>
    <protectedRange algorithmName="SHA-512" hashValue="49/yl+GTMlRN3FloWoyBL3IsXrYzEo95h5eEgXs/T6SxYAwuSo+Ndqxkist3BnknjOR8ERS4BgA76v7mpDBZcA==" saltValue="JvzRIA9SAjvsZX2GnV6n2A==" spinCount="100000" sqref="L32 AE32" name="Rango7"/>
    <protectedRange sqref="M32:N32" name="Diligenciar_8"/>
    <protectedRange algorithmName="SHA-512" hashValue="49/yl+GTMlRN3FloWoyBL3IsXrYzEo95h5eEgXs/T6SxYAwuSo+Ndqxkist3BnknjOR8ERS4BgA76v7mpDBZcA==" saltValue="JvzRIA9SAjvsZX2GnV6n2A==" spinCount="100000" sqref="L33 AE33" name="Rango7_1_1"/>
    <protectedRange sqref="M33:N33 J33:K33" name="Diligenciar_9"/>
    <protectedRange algorithmName="SHA-512" hashValue="49/yl+GTMlRN3FloWoyBL3IsXrYzEo95h5eEgXs/T6SxYAwuSo+Ndqxkist3BnknjOR8ERS4BgA76v7mpDBZcA==" saltValue="JvzRIA9SAjvsZX2GnV6n2A==" spinCount="100000" sqref="L34:L35 AE34:AE35" name="Rango7_2_2"/>
    <protectedRange sqref="M34:O35 J34:K35" name="Diligenciar_10_2"/>
    <protectedRange sqref="P34:S35" name="Diligenciar_11"/>
    <protectedRange sqref="C62:E62 C50:C61 C36:C47 E50:E61 E36:E47" name="Diligenciar_12"/>
    <protectedRange sqref="B39:B47 B50:B62" name="Diligenciar_4_1_1"/>
    <protectedRange sqref="B36:B37" name="Diligenciar_6_1_1"/>
    <protectedRange sqref="B38" name="Diligenciar_7_1"/>
    <protectedRange sqref="B48:C48 E48" name="Diligenciar_12_1"/>
    <protectedRange sqref="B49:C49 E49" name="Diligenciar_16"/>
    <protectedRange algorithmName="SHA-512" hashValue="49/yl+GTMlRN3FloWoyBL3IsXrYzEo95h5eEgXs/T6SxYAwuSo+Ndqxkist3BnknjOR8ERS4BgA76v7mpDBZcA==" saltValue="JvzRIA9SAjvsZX2GnV6n2A==" spinCount="100000" sqref="L36:L37 N36:N37 AE37" name="Rango7_3_1"/>
    <protectedRange sqref="O36:R36 O37 M36:M37 J36:K37" name="Diligenciar_13"/>
    <protectedRange algorithmName="SHA-512" hashValue="49/yl+GTMlRN3FloWoyBL3IsXrYzEo95h5eEgXs/T6SxYAwuSo+Ndqxkist3BnknjOR8ERS4BgA76v7mpDBZcA==" saltValue="JvzRIA9SAjvsZX2GnV6n2A==" spinCount="100000" sqref="AE36" name="Rango7_4"/>
    <protectedRange sqref="P37:R37" name="Diligenciar_15"/>
    <protectedRange algorithmName="SHA-512" hashValue="49/yl+GTMlRN3FloWoyBL3IsXrYzEo95h5eEgXs/T6SxYAwuSo+Ndqxkist3BnknjOR8ERS4BgA76v7mpDBZcA==" saltValue="JvzRIA9SAjvsZX2GnV6n2A==" spinCount="100000" sqref="L38" name="Rango7_6"/>
    <protectedRange sqref="M38:R38 J38:K38" name="Diligenciar_17"/>
    <protectedRange algorithmName="SHA-512" hashValue="49/yl+GTMlRN3FloWoyBL3IsXrYzEo95h5eEgXs/T6SxYAwuSo+Ndqxkist3BnknjOR8ERS4BgA76v7mpDBZcA==" saltValue="JvzRIA9SAjvsZX2GnV6n2A==" spinCount="100000" sqref="L39 AE39" name="Rango7_7"/>
    <protectedRange sqref="M39:R39 J39:K39" name="Diligenciar_18"/>
    <protectedRange algorithmName="SHA-512" hashValue="49/yl+GTMlRN3FloWoyBL3IsXrYzEo95h5eEgXs/T6SxYAwuSo+Ndqxkist3BnknjOR8ERS4BgA76v7mpDBZcA==" saltValue="JvzRIA9SAjvsZX2GnV6n2A==" spinCount="100000" sqref="L40 AE40" name="Rango7_8"/>
    <protectedRange sqref="M40:R40 J40:K40" name="Diligenciar_19"/>
    <protectedRange algorithmName="SHA-512" hashValue="49/yl+GTMlRN3FloWoyBL3IsXrYzEo95h5eEgXs/T6SxYAwuSo+Ndqxkist3BnknjOR8ERS4BgA76v7mpDBZcA==" saltValue="JvzRIA9SAjvsZX2GnV6n2A==" spinCount="100000" sqref="L41" name="Rango7_10"/>
    <protectedRange sqref="M41:S41 J41:K41" name="Diligenciar_21"/>
    <protectedRange algorithmName="SHA-512" hashValue="49/yl+GTMlRN3FloWoyBL3IsXrYzEo95h5eEgXs/T6SxYAwuSo+Ndqxkist3BnknjOR8ERS4BgA76v7mpDBZcA==" saltValue="JvzRIA9SAjvsZX2GnV6n2A==" spinCount="100000" sqref="L42 AE42" name="Rango7_11"/>
    <protectedRange sqref="M42:S42 J42:K42" name="Diligenciar_22"/>
    <protectedRange algorithmName="SHA-512" hashValue="49/yl+GTMlRN3FloWoyBL3IsXrYzEo95h5eEgXs/T6SxYAwuSo+Ndqxkist3BnknjOR8ERS4BgA76v7mpDBZcA==" saltValue="JvzRIA9SAjvsZX2GnV6n2A==" spinCount="100000" sqref="L43:L44 AE44" name="Rango7_12"/>
    <protectedRange sqref="M43:S43 J43:K43 J58:K58" name="Diligenciar_23"/>
    <protectedRange sqref="M44:S44 J44:K44" name="Diligenciar"/>
    <protectedRange sqref="P45:S45 M45:N45 J45:K45" name="Diligenciar_2_2"/>
    <protectedRange sqref="O45" name="Rango7_1_1_1"/>
    <protectedRange sqref="O45" name="Diligenciar_8_1"/>
    <protectedRange algorithmName="SHA-512" hashValue="49/yl+GTMlRN3FloWoyBL3IsXrYzEo95h5eEgXs/T6SxYAwuSo+Ndqxkist3BnknjOR8ERS4BgA76v7mpDBZcA==" saltValue="JvzRIA9SAjvsZX2GnV6n2A==" spinCount="100000" sqref="L45 AE45" name="Rango7_13"/>
    <protectedRange algorithmName="SHA-512" hashValue="49/yl+GTMlRN3FloWoyBL3IsXrYzEo95h5eEgXs/T6SxYAwuSo+Ndqxkist3BnknjOR8ERS4BgA76v7mpDBZcA==" saltValue="JvzRIA9SAjvsZX2GnV6n2A==" spinCount="100000" sqref="L46" name="Rango7_14"/>
    <protectedRange sqref="M46:S46 J46:K46" name="Diligenciar_7"/>
    <protectedRange algorithmName="SHA-512" hashValue="49/yl+GTMlRN3FloWoyBL3IsXrYzEo95h5eEgXs/T6SxYAwuSo+Ndqxkist3BnknjOR8ERS4BgA76v7mpDBZcA==" saltValue="JvzRIA9SAjvsZX2GnV6n2A==" spinCount="100000" sqref="L47 AE47" name="Rango7_15"/>
    <protectedRange sqref="M47:S47 J47:K47" name="Diligenciar_14"/>
    <protectedRange sqref="P48:S48 M48 J48:K48" name="Diligenciar_24"/>
    <protectedRange sqref="L48" name="Rango7_5_2"/>
    <protectedRange sqref="N48:O48" name="Diligenciar_14_2"/>
    <protectedRange sqref="P49:S49 M49 J49:K49" name="Diligenciar_25"/>
    <protectedRange sqref="L49 AE49" name="Rango7_5_3"/>
    <protectedRange sqref="N49:O49" name="Diligenciar_14_3"/>
    <protectedRange algorithmName="SHA-512" hashValue="49/yl+GTMlRN3FloWoyBL3IsXrYzEo95h5eEgXs/T6SxYAwuSo+Ndqxkist3BnknjOR8ERS4BgA76v7mpDBZcA==" saltValue="JvzRIA9SAjvsZX2GnV6n2A==" spinCount="100000" sqref="L50 AE50" name="Rango7_16"/>
    <protectedRange sqref="M50:N50 P50:S50 J50:K50" name="Diligenciar_26"/>
    <protectedRange sqref="O50" name="Rango7_1_2"/>
    <protectedRange sqref="O50" name="Diligenciar_8_2"/>
    <protectedRange algorithmName="SHA-512" hashValue="49/yl+GTMlRN3FloWoyBL3IsXrYzEo95h5eEgXs/T6SxYAwuSo+Ndqxkist3BnknjOR8ERS4BgA76v7mpDBZcA==" saltValue="JvzRIA9SAjvsZX2GnV6n2A==" spinCount="100000" sqref="L51 AE51" name="Rango7_17"/>
    <protectedRange sqref="M51:S51 J51:K51" name="Diligenciar_27"/>
    <protectedRange algorithmName="SHA-512" hashValue="49/yl+GTMlRN3FloWoyBL3IsXrYzEo95h5eEgXs/T6SxYAwuSo+Ndqxkist3BnknjOR8ERS4BgA76v7mpDBZcA==" saltValue="JvzRIA9SAjvsZX2GnV6n2A==" spinCount="100000" sqref="L52:L53 AE53" name="Rango7_18"/>
    <protectedRange sqref="M52:S52 J52:K52" name="Diligenciar_28"/>
    <protectedRange sqref="M53:S53 J53:K53" name="Diligenciar_29"/>
    <protectedRange sqref="M54:S54 J54:K54" name="Diligenciar_30"/>
    <protectedRange sqref="M55:S55 J55:K55" name="Diligenciar_31"/>
    <protectedRange algorithmName="SHA-512" hashValue="49/yl+GTMlRN3FloWoyBL3IsXrYzEo95h5eEgXs/T6SxYAwuSo+Ndqxkist3BnknjOR8ERS4BgA76v7mpDBZcA==" saltValue="JvzRIA9SAjvsZX2GnV6n2A==" spinCount="100000" sqref="AE55 L55" name="Rango7_21"/>
    <protectedRange sqref="M56:S56 J56:K56" name="Diligenciar_32"/>
    <protectedRange algorithmName="SHA-512" hashValue="49/yl+GTMlRN3FloWoyBL3IsXrYzEo95h5eEgXs/T6SxYAwuSo+Ndqxkist3BnknjOR8ERS4BgA76v7mpDBZcA==" saltValue="JvzRIA9SAjvsZX2GnV6n2A==" spinCount="100000" sqref="L56 AE56" name="Rango7_24"/>
    <protectedRange algorithmName="SHA-512" hashValue="49/yl+GTMlRN3FloWoyBL3IsXrYzEo95h5eEgXs/T6SxYAwuSo+Ndqxkist3BnknjOR8ERS4BgA76v7mpDBZcA==" saltValue="JvzRIA9SAjvsZX2GnV6n2A==" spinCount="100000" sqref="L57" name="Rango7_25"/>
    <protectedRange sqref="M57:S57 J57:K57" name="Diligenciar_33"/>
    <protectedRange algorithmName="SHA-512" hashValue="49/yl+GTMlRN3FloWoyBL3IsXrYzEo95h5eEgXs/T6SxYAwuSo+Ndqxkist3BnknjOR8ERS4BgA76v7mpDBZcA==" saltValue="JvzRIA9SAjvsZX2GnV6n2A==" spinCount="100000" sqref="AE58:AE60 L58:L61" name="Rango7_26"/>
    <protectedRange sqref="J59:K59 M58:S59" name="Diligenciar_34"/>
    <protectedRange sqref="M60:S60 J60:K60" name="Diligenciar_35"/>
    <protectedRange sqref="M61:S61 J61:K61" name="Diligenciar_36"/>
    <protectedRange algorithmName="SHA-512" hashValue="49/yl+GTMlRN3FloWoyBL3IsXrYzEo95h5eEgXs/T6SxYAwuSo+Ndqxkist3BnknjOR8ERS4BgA76v7mpDBZcA==" saltValue="JvzRIA9SAjvsZX2GnV6n2A==" spinCount="100000" sqref="L62" name="Rango7_29"/>
    <protectedRange sqref="M62:S62 J62:K64" name="Diligenciar_37"/>
    <protectedRange sqref="C63:C64 T63:T64" name="Diligenciar_38"/>
    <protectedRange sqref="E63" name="Diligenciar_39"/>
    <protectedRange sqref="E64" name="Diligenciar_40"/>
    <protectedRange algorithmName="SHA-512" hashValue="49/yl+GTMlRN3FloWoyBL3IsXrYzEo95h5eEgXs/T6SxYAwuSo+Ndqxkist3BnknjOR8ERS4BgA76v7mpDBZcA==" saltValue="JvzRIA9SAjvsZX2GnV6n2A==" spinCount="100000" sqref="L63" name="Rango7_30"/>
    <protectedRange sqref="M63:S63" name="Diligenciar_41"/>
    <protectedRange algorithmName="SHA-512" hashValue="49/yl+GTMlRN3FloWoyBL3IsXrYzEo95h5eEgXs/T6SxYAwuSo+Ndqxkist3BnknjOR8ERS4BgA76v7mpDBZcA==" saltValue="JvzRIA9SAjvsZX2GnV6n2A==" spinCount="100000" sqref="L64" name="Rango7_31"/>
    <protectedRange sqref="M64:S64" name="Diligenciar_42"/>
    <protectedRange sqref="A65:B65 E65 A70:B70 V65:AG71 V83:AG83 A83:C83 V84:V94 A84:B95 V96:AD96 AF96 A75:B82 X72:AG82 V72:V82 A71:C74 A96:C96 X84:AG94 V95:AG95 F85:O86 F107 F145 F163 F262 F370 F392 F394 F396 F398 F400 F402 F404 F406 F417 F428:F434 F436 F440 F446:F447 F449 F451 F453 F455 F457 F459 F461 F473 F523 F574 F662:F663 G71:N71 G65:O65 G68:O70 G83:O84 F89:O92 G87:O88 G93:O96 E66:O67 A66:C69 E92:E96 E83 E72:O82 E68:E71" name="Rango1_3"/>
    <protectedRange sqref="Q69 Q65:Q66" name="Rango7_7_2"/>
    <protectedRange sqref="Q69 Q65:Q66" name="Diligenciar_8_2_1"/>
    <protectedRange sqref="U69 U72" name="Rango7_7_4"/>
    <protectedRange sqref="C70" name="Diligenciar_8_1_1"/>
    <protectedRange sqref="Q70 T69:T70" name="Rango7_7_2_2"/>
    <protectedRange sqref="Q70 T69:T70" name="Diligenciar_8_2_2"/>
    <protectedRange sqref="U70" name="Rango7_7_4_1"/>
    <protectedRange sqref="C75" name="Rango7_4_4_1"/>
    <protectedRange sqref="C75" name="Diligenciar_5_3_1"/>
    <protectedRange sqref="C76" name="Rango7_4_4_2"/>
    <protectedRange sqref="C76" name="Diligenciar_5_3_2"/>
    <protectedRange sqref="C77" name="Rango7_4_5"/>
    <protectedRange sqref="C77" name="Diligenciar_5_4"/>
    <protectedRange sqref="C78" name="Rango7_4_5_1"/>
    <protectedRange sqref="C78" name="Diligenciar_5_4_1"/>
    <protectedRange sqref="C79" name="Rango7_4_6"/>
    <protectedRange sqref="C79" name="Diligenciar_5_5"/>
    <protectedRange sqref="C80" name="Rango7_4_6_1"/>
    <protectedRange sqref="C80" name="Diligenciar_5_5_1"/>
    <protectedRange sqref="C81" name="Rango7_4_6_2"/>
    <protectedRange sqref="C81" name="Diligenciar_5_5_2"/>
    <protectedRange sqref="C91:C95 C82" name="Rango7_4_8"/>
    <protectedRange sqref="C91:C95 C82" name="Diligenciar_5_7"/>
    <protectedRange sqref="C84:C87" name="Diligenciar_18_1"/>
    <protectedRange sqref="C88:C89" name="Diligenciar_18_1_1"/>
    <protectedRange sqref="C90" name="Diligenciar_18_1_2"/>
    <protectedRange sqref="E84:E91" name="Diligenciar_18_2"/>
    <protectedRange sqref="AE96" name="Rango7_7_5_1"/>
    <protectedRange sqref="AG96" name="Rango7_3_2"/>
    <protectedRange sqref="AG96" name="Diligenciar_4_2"/>
    <protectedRange sqref="F98 Q105:Q107 Q116:Q128 AC97:AC306 G97:G306 F264 F198 F217 F224 F233 F255 F104 F120 F133 F137 F140 F159:F160 F167:F170 F176 F179:F181 F185 F187:F191 F195:F196 F219:F221 F231 F236 F243 F268 F106 F173" name="Rango1_4"/>
    <protectedRange sqref="B97:C97" name="Diligenciar_20"/>
    <protectedRange sqref="H97:I97" name="Diligenciar_1_4"/>
    <protectedRange algorithmName="SHA-512" hashValue="49/yl+GTMlRN3FloWoyBL3IsXrYzEo95h5eEgXs/T6SxYAwuSo+Ndqxkist3BnknjOR8ERS4BgA76v7mpDBZcA==" saltValue="JvzRIA9SAjvsZX2GnV6n2A==" spinCount="100000" sqref="L97 L99 L101 L103 L105 L107 L109 L111 L113 L115 L117 L119 L121 L123 L125 L127 L129 L131 L133 L135 L137 L139 L141 L143 L145 L147 L149 L151 L153 L155 L157 L162 L164 L166 L168 L170 L172 L174 L176 L178 L180 L182 L184 L186 L188 L190 L192 L194 L196 L198 L200 L202 L204 L206 L208 L210 L212 L214 L216 L218 L220 L222 L224 L226 L228 L230 L232 L234 L236 L238 L240 L242 L244 L246 L248 L250 L252 L254 L256 L258 L260 L262 L264 L266 L268 L270 L272 L274 L276 L278 L280 L282 L284 L286 L288 L290 L292 L294 L296 L298 L300 L302 L304 L306 L159:L160" name="Rango7_2_1_1"/>
    <protectedRange sqref="M97:O97 M99:O99 M101:O101 M103:O103 M105:O105 M107:O107 M109:O109 M111:O111 M113:O113 M115:O115 M117:O117 M119:O119 M121:O121 M123:O123 M125:O125 M127:O127 M129:O129 M131:O131 M133:O133 M135:O135 M137:O137 M139:O139 M141:O141 M143:O143 M145:O145 M147:O147 M149:O149 M151:O151 M153:O153 M155:O155 M157:O157 M162:O162 M164:O164 M166:O166 M168:O168 M170:O170 M172:O172 M174:O174 M176:O176 M178:O178 M180:O180 M182:O182 M184:O184 M186:O186 M188:O188 M190:O190 M192:O192 M194:O194 M196:O196 M198:O198 M200:O200 M202:O202 M204:O204 M206:O206 M208:O208 M210:O210 M212:O212 M214:O214 M216:O216 M218:O218 M220:O220 M222:O222 M224:O224 M226:O226 M228:O228 M230:O230 M232:O232 M234:O234 M236:O236 M238:O238 M240:O240 M242:O242 M244:O244 M246:O246 M248:O248 M250:O250 M252:O252 M254:O254 M256:O256 M258:O258 M260:O260 M262:O262 M264:O264 M266:O266 M268:O268 M270:O270 M272:O272 M274:O274 M276:O276 M278:O278 M280:O280 M282:O282 M284:O284 M286:O286 M288:O288 M290:O290 M292:O292 M294:O294 M296:O296 M298:O298 M300:O300 M302:O302 M304:O304 M306:O306 M159:O160" name="Diligenciar_3_1"/>
    <protectedRange algorithmName="SHA-512" hashValue="49/yl+GTMlRN3FloWoyBL3IsXrYzEo95h5eEgXs/T6SxYAwuSo+Ndqxkist3BnknjOR8ERS4BgA76v7mpDBZcA==" saltValue="JvzRIA9SAjvsZX2GnV6n2A==" spinCount="100000" sqref="L98 L100 L102 L104 L106 L108 L110 L112 L114 L116 L118 L120 L122 L124 L126 L128 L130 L132 L134 L136 L138 L140 L142 L144 L146 L148 L150 L152 L154 L156 L158 L161 L163 L165 L167 L169 L171 L173 L175 L177 L179 L181 L183 L185 L187 L189 L191 L193 L195 L197 L199 L201 L203 L205 L207 L209 L211 L213 L215 L217 L219 L221 L223 L225 L227 L229 L231 L233 L235 L237 L239 L241 L243 L245 L247 L249 L251 L253 L255 L257 L259 L261 L263 L265 L267 L269 L271 L273 L275 L277 L279 L281 L283 L285 L287 L289 L291 L293 L295 L297 L299 L301 L303 L305" name="Rango7_2_1_1_1"/>
    <protectedRange sqref="M98:O98 M100:O100 M102:O102 M104:O104 M106:O106 M108:O108 M110:O110 M112:O112 M114:O114 M116:O116 M118:O118 M120:O120 M122:O122 M124:O124 M126:O126 M128:O128 M130:O130 M132:O132 M134:O134 M136:O136 M138:O138 M140:O140 M142:O142 M144:O144 M146:O146 M148:O148 M150:O150 M152:O152 M154:O154 M156:O156 M158:O158 M161:O161 M163:O163 M165:O165 M167:O167 M169:O169 M171:O171 M173:O173 M175:O175 M177:O177 M179:O179 M181:O181 M183:O183 M185:O185 M187:O187 M189:O189 M191:O191 M193:O193 M195:O195 M197:O197 M199:O199 M201:O201 M203:O203 M205:O205 M207:O207 M209:O209 M211:O211 M213:O213 M215:O215 M217:O217 M219:O219 M221:O221 M223:O223 M225:O225 M227:O227 M229:O229 M231:O231 M233:O233 M235:O235 M237:O237 M239:O239 M241:O241 M243:O243 M245:O245 M247:O247 M249:O249 M251:O251 M253:O253 M255:O255 M257:O257 M259:O259 M261:O261 M263:O263 M265:O265 M267:O267 M269:O269 M271:O271 M273:O273 M275:O275 M277:O277 M279:O279 M281:O281 M283:O283 M285:O285 M287:O287 M289:O289 M291:O291 M293:O293 M295:O295 M297:O297 M299:O299 M301:O301 M303:O303 M305:O305" name="Diligenciar_3_1_1"/>
    <protectedRange sqref="W97" name="Diligenciar_2_3"/>
    <protectedRange algorithmName="SHA-512" hashValue="49/yl+GTMlRN3FloWoyBL3IsXrYzEo95h5eEgXs/T6SxYAwuSo+Ndqxkist3BnknjOR8ERS4BgA76v7mpDBZcA==" saltValue="JvzRIA9SAjvsZX2GnV6n2A==" spinCount="100000" sqref="AG97:AG173" name="Rango7_19"/>
    <protectedRange sqref="AF168:AG173 AG167 AF97:AG105 AG106 AF107:AG166" name="Diligenciar_3_2"/>
    <protectedRange sqref="AF174:AG196 AF167 AF199:AG205 AF207:AG273 AG206" name="Diligenciar_3_2_1"/>
    <protectedRange sqref="AF274:AG306" name="Diligenciar_3_1_2"/>
    <protectedRange sqref="AF197:AG198" name="Diligenciar_3_2_1_1"/>
    <protectedRange sqref="AE99:AE105 AE154:AE157 AE159 AE107:AE152 AE207:AE306 AE161:AE205" name="Diligenciar_8_3"/>
    <protectedRange sqref="AF106" name="Diligenciar_6_2"/>
    <protectedRange sqref="AF206" name="Diligenciar_3_3"/>
    <protectedRange sqref="F391:G391 J390:K474 P390:P474 AF390:AF474 X446:AD471 A390:A474 F393:G393 G392 F395:G395 G394 F397:G397 G396 F399:G399 G398 F401:G401 G400 F403:G403 G402 F405:G405 G404 F435:G435 G428:G434 F437:G439 G436 F441:G441 G440 F448:G448 F450:G450 G449 F452:G452 G451 F454:G454 G453 F456:G456 G455 F458:G458 G457 F460:G460 G459 F468:G468 G473:G474 G461:G467 F427:G427 G406:G426 F444:G444 G445:G447 F470:G472 G469 G390 G442:G443 X390:Z445 AB390:AD445 X472:Z474 AB472:AD474" name="Rango1_2_1"/>
    <protectedRange algorithmName="SHA-512" hashValue="49/yl+GTMlRN3FloWoyBL3IsXrYzEo95h5eEgXs/T6SxYAwuSo+Ndqxkist3BnknjOR8ERS4BgA76v7mpDBZcA==" saltValue="JvzRIA9SAjvsZX2GnV6n2A==" spinCount="100000" sqref="E390:E471" name="Rango7_2_1_2"/>
    <protectedRange sqref="E390:E471" name="Diligenciar_2_1_1"/>
    <protectedRange sqref="B390:C471" name="Diligenciar_9_2_1"/>
    <protectedRange sqref="H390:I471 H474:I474" name="Diligenciar_3_1_3"/>
    <protectedRange algorithmName="SHA-512" hashValue="49/yl+GTMlRN3FloWoyBL3IsXrYzEo95h5eEgXs/T6SxYAwuSo+Ndqxkist3BnknjOR8ERS4BgA76v7mpDBZcA==" saltValue="JvzRIA9SAjvsZX2GnV6n2A==" spinCount="100000" sqref="R390:U474" name="Rango7_8_1"/>
    <protectedRange sqref="R390:T474" name="Diligenciar_12_1_1"/>
    <protectedRange algorithmName="SHA-512" hashValue="49/yl+GTMlRN3FloWoyBL3IsXrYzEo95h5eEgXs/T6SxYAwuSo+Ndqxkist3BnknjOR8ERS4BgA76v7mpDBZcA==" saltValue="JvzRIA9SAjvsZX2GnV6n2A==" spinCount="100000" sqref="Q390:Q474" name="Rango7_3_1_1"/>
    <protectedRange sqref="Q390:Q474" name="Diligenciar_5_1"/>
    <protectedRange sqref="AE390:AE474" name="Diligenciar_13_1"/>
    <protectedRange sqref="AG390:AG474" name="Diligenciar_14_1"/>
    <protectedRange algorithmName="SHA-512" hashValue="49/yl+GTMlRN3FloWoyBL3IsXrYzEo95h5eEgXs/T6SxYAwuSo+Ndqxkist3BnknjOR8ERS4BgA76v7mpDBZcA==" saltValue="JvzRIA9SAjvsZX2GnV6n2A==" spinCount="100000" sqref="V390:W474" name="Rango7_4_1"/>
    <protectedRange sqref="W390:W474" name="Diligenciar_4_3"/>
    <protectedRange algorithmName="SHA-512" hashValue="49/yl+GTMlRN3FloWoyBL3IsXrYzEo95h5eEgXs/T6SxYAwuSo+Ndqxkist3BnknjOR8ERS4BgA76v7mpDBZcA==" saltValue="JvzRIA9SAjvsZX2GnV6n2A==" spinCount="100000" sqref="L390:O474" name="Rango7_1_1_2"/>
    <protectedRange sqref="N390:O474" name="Diligenciar_1_1_1"/>
    <protectedRange sqref="B474" name="Diligenciar_9_2_1_1"/>
    <protectedRange sqref="A475:A506 G475:K475 F481:F484 G476:G506 J476:K506 V475:Z506 AB475:AD506" name="Rango1_5"/>
    <protectedRange sqref="B491:B496 B478:B488" name="Diligenciar_3_4"/>
    <protectedRange sqref="B489" name="Diligenciar_4_4"/>
    <protectedRange sqref="B475:B477" name="Diligenciar_5_2"/>
    <protectedRange sqref="H493:I493" name="Diligenciar_2_4"/>
    <protectedRange algorithmName="SHA-512" hashValue="49/yl+GTMlRN3FloWoyBL3IsXrYzEo95h5eEgXs/T6SxYAwuSo+Ndqxkist3BnknjOR8ERS4BgA76v7mpDBZcA==" saltValue="JvzRIA9SAjvsZX2GnV6n2A==" spinCount="100000" sqref="L475:L506" name="Rango7_20"/>
    <protectedRange sqref="M475:O506" name="Diligenciar_43"/>
    <protectedRange sqref="R490:R492 R478:R484 Q486:S487" name="Diligenciar_1_1_1_1"/>
    <protectedRange sqref="P494:Q495 Q478 S478:T478 S490:S492 T494:U495 P475:T477 P496:P506 S479:S484 P476:P493" name="Diligenciar_6_3"/>
    <protectedRange sqref="AE475:AG475 AE476:AE478 AE480:AE484 AE486:AE487 AF476:AG498" name="Diligenciar_8_4"/>
    <protectedRange sqref="J508:AG508 J513:AG513 G508 G509:AG511 G507:AG507 G513 G514:AG514 G516:AG519 E515:AG515 E516:E519 A507:C519 E512:AG512 E513:E514 E507:E511" name="Rango1_6"/>
    <protectedRange sqref="F521:G522 V520:Z538 F524:G532 G523 G520 F535:G538 G533:G534 AB520:AD538" name="Rango1_8"/>
    <protectedRange sqref="A520:A538" name="Rango1_4_2"/>
    <protectedRange algorithmName="SHA-512" hashValue="49/yl+GTMlRN3FloWoyBL3IsXrYzEo95h5eEgXs/T6SxYAwuSo+Ndqxkist3BnknjOR8ERS4BgA76v7mpDBZcA==" saltValue="JvzRIA9SAjvsZX2GnV6n2A==" spinCount="100000" sqref="B520:B533" name="Rango7_1_3_1"/>
    <protectedRange algorithmName="SHA-512" hashValue="49/yl+GTMlRN3FloWoyBL3IsXrYzEo95h5eEgXs/T6SxYAwuSo+Ndqxkist3BnknjOR8ERS4BgA76v7mpDBZcA==" saltValue="JvzRIA9SAjvsZX2GnV6n2A==" spinCount="100000" sqref="K520:L538" name="Rango7_2_3_1"/>
    <protectedRange sqref="K520:K538 M520:U538" name="Diligenciar_2_3_2"/>
    <protectedRange sqref="AE520:AE538" name="Diligenciar_3_4_2"/>
    <protectedRange algorithmName="SHA-512" hashValue="49/yl+GTMlRN3FloWoyBL3IsXrYzEo95h5eEgXs/T6SxYAwuSo+Ndqxkist3BnknjOR8ERS4BgA76v7mpDBZcA==" saltValue="JvzRIA9SAjvsZX2GnV6n2A==" spinCount="100000" sqref="AG520:AG538" name="Rango7_9_4_1"/>
    <protectedRange sqref="AG520:AG538" name="Diligenciar_5_4_3"/>
    <protectedRange sqref="A539:C545 A546:B563 F546:G563 J546:O563 A564:C564 G564:Z564 V565:Z566 P567:Z568 A565:B569 A570:C571 A572:B572 V569:Z569 F566 H570:I571 P570:Z572 V539:Z563 G539:T545 F568:F570 E539:E545 AB539:AG572" name="Rango1_7"/>
    <protectedRange sqref="C546:C554" name="Diligenciar_8_5"/>
    <protectedRange sqref="P546:P554" name="Diligenciar_2_4_1"/>
    <protectedRange sqref="Q546:Q554" name="Diligenciar_2_5"/>
    <protectedRange sqref="R546:R554" name="Diligenciar_2_6"/>
    <protectedRange sqref="S546:S554" name="Diligenciar_2_7"/>
    <protectedRange sqref="T546:T554" name="Diligenciar_2_8"/>
    <protectedRange sqref="C565 G565:G566 E565" name="Diligenciar_3_5"/>
    <protectedRange sqref="L565:L566" name="Rango7_1_3"/>
    <protectedRange sqref="M565:O566" name="Diligenciar_2_1_2"/>
    <protectedRange sqref="P565:T565 J565:K566" name="Diligenciar_3_1_4"/>
    <protectedRange sqref="C566" name="Rango7_3_3"/>
    <protectedRange sqref="C566" name="Diligenciar_4_1_2"/>
    <protectedRange sqref="E566" name="Rango7_3_1_2"/>
    <protectedRange sqref="E566" name="Diligenciar_4_2_1"/>
    <protectedRange sqref="H566:I566" name="Rango7_3_2_1"/>
    <protectedRange sqref="P566:U566" name="Rango7_3_3_1"/>
    <protectedRange sqref="P566:T566" name="Diligenciar_4_3_1"/>
    <protectedRange sqref="C567 E567" name="Rango7_3_4"/>
    <protectedRange sqref="C567 E567" name="Diligenciar_4_4_1"/>
    <protectedRange sqref="L567" name="Rango7_1_1_3"/>
    <protectedRange sqref="M567:O567" name="Diligenciar_2_2_1"/>
    <protectedRange sqref="G567:K567 G568" name="Rango7_3_5"/>
    <protectedRange sqref="J567:K567 G567:G568" name="Diligenciar_4_5"/>
    <protectedRange sqref="C568 E568" name="Rango7_3_6"/>
    <protectedRange sqref="C568 E568" name="Diligenciar_4_6"/>
    <protectedRange sqref="L568" name="Rango7_1_2_1"/>
    <protectedRange sqref="M568:O568" name="Diligenciar_2_3_1"/>
    <protectedRange sqref="H568:K568" name="Rango7_3_7"/>
    <protectedRange sqref="J568:K568" name="Diligenciar_4_7"/>
    <protectedRange sqref="C569 E569:E571" name="Rango7_3_8"/>
    <protectedRange sqref="C569 E569:E571" name="Diligenciar_4_8"/>
    <protectedRange sqref="C572" name="Diligenciar_7_2"/>
    <protectedRange sqref="L569:L571" name="Rango7_1_3_2"/>
    <protectedRange sqref="M569:T569 M570:O571" name="Diligenciar_2_9"/>
    <protectedRange sqref="G569:K569 G570:G571 J570:K571" name="Rango7_3_10"/>
    <protectedRange sqref="G569:G571 J569:K571" name="Diligenciar_4_10"/>
    <protectedRange sqref="F583:Z586 F633:Z633 A573:A633 AD574:AG579 G600:Z600 F595:Z599 F601:Z601 F604:Z604 AE608:AG608 AF591 AF593 F610:Z610 G623:Z623 F624:Z624 F575:Z576 G573:Z574 F581:Z581 F619:Z622 G618:Z618 G631:Z632 F578:Z578 G577:Z577 G579:Z580 G582:Z582 F588:Z590 G587:Z587 G602:Z603 F616:Z617 G611:Z615 F627:Z630 G591:Z594 G605:Z609 G625:Z626 F728 F739 AB633:AD633 AB573:AF573 AB592:AC592 AB600:AD600 AB599:AC599 AB602:AD602 AB601:AC601 AB605:AD605 AB607:AD607 AB606:AC606 AB608:AC608 AB623:AF623 AB574:AC581 AB603:AC604 AB582:AD591 AB593:AD598 AB609:AG622 AB624:AG632" name="Rango1_9"/>
    <protectedRange sqref="B573:C575" name="Diligenciar_4_2_2"/>
    <protectedRange sqref="C576" name="Diligenciar_2_10"/>
    <protectedRange sqref="B576" name="Diligenciar_18_1_3"/>
    <protectedRange sqref="B577:C577" name="Diligenciar_4_2_1_1"/>
    <protectedRange sqref="E573:E575" name="Diligenciar_22_1_1"/>
    <protectedRange sqref="E577" name="Diligenciar_22_2"/>
    <protectedRange sqref="E578" name="Diligenciar_22_6"/>
    <protectedRange sqref="B578:C578" name="Diligenciar_18_1_1_1"/>
    <protectedRange sqref="E579" name="Diligenciar_6_2_1"/>
    <protectedRange sqref="B579:C579" name="Diligenciar_2_1_3"/>
    <protectedRange sqref="C580 C585 C582" name="Diligenciar_2_2_2"/>
    <protectedRange sqref="E580:E581" name="Diligenciar_14_4"/>
    <protectedRange sqref="C592" name="Diligenciar_2_3_3"/>
    <protectedRange sqref="E592" name="Diligenciar_14_2_1"/>
    <protectedRange algorithmName="SHA-512" hashValue="49/yl+GTMlRN3FloWoyBL3IsXrYzEo95h5eEgXs/T6SxYAwuSo+Ndqxkist3BnknjOR8ERS4BgA76v7mpDBZcA==" saltValue="JvzRIA9SAjvsZX2GnV6n2A==" spinCount="100000" sqref="AE580:AE581" name="Rango7_5_1"/>
    <protectedRange sqref="AF586:AG586 AF580:AG581 AG583 AD580:AD581" name="Diligenciar_8_6"/>
    <protectedRange algorithmName="SHA-512" hashValue="49/yl+GTMlRN3FloWoyBL3IsXrYzEo95h5eEgXs/T6SxYAwuSo+Ndqxkist3BnknjOR8ERS4BgA76v7mpDBZcA==" saltValue="JvzRIA9SAjvsZX2GnV6n2A==" spinCount="100000" sqref="AE592" name="Rango7_6_1"/>
    <protectedRange sqref="AF592:AG592 AD592" name="Diligenciar_9_1"/>
    <protectedRange sqref="E593" name="Diligenciar_6_3_1"/>
    <protectedRange sqref="B593:C593" name="Diligenciar_2_1_1_1"/>
    <protectedRange sqref="AG593" name="Diligenciar_10_3"/>
    <protectedRange algorithmName="SHA-512" hashValue="49/yl+GTMlRN3FloWoyBL3IsXrYzEo95h5eEgXs/T6SxYAwuSo+Ndqxkist3BnknjOR8ERS4BgA76v7mpDBZcA==" saltValue="JvzRIA9SAjvsZX2GnV6n2A==" spinCount="100000" sqref="AE593" name="Rango7_3_1_3"/>
    <protectedRange sqref="E594:E597" name="Diligenciar_7_2_1"/>
    <protectedRange sqref="B594:C602" name="Diligenciar_2_2_1_1"/>
    <protectedRange algorithmName="SHA-512" hashValue="49/yl+GTMlRN3FloWoyBL3IsXrYzEo95h5eEgXs/T6SxYAwuSo+Ndqxkist3BnknjOR8ERS4BgA76v7mpDBZcA==" saltValue="JvzRIA9SAjvsZX2GnV6n2A==" spinCount="100000" sqref="AE601" name="Rango7_7_1"/>
    <protectedRange sqref="AF602 AG594:AG599 AF601:AG601 AD599 AD601" name="Diligenciar_11_1"/>
    <protectedRange sqref="AF600:AG600 AF594:AF599" name="Diligenciar_5_2_1"/>
    <protectedRange sqref="AE600" name="Diligenciar_7_1_1_1"/>
    <protectedRange algorithmName="SHA-512" hashValue="49/yl+GTMlRN3FloWoyBL3IsXrYzEo95h5eEgXs/T6SxYAwuSo+Ndqxkist3BnknjOR8ERS4BgA76v7mpDBZcA==" saltValue="JvzRIA9SAjvsZX2GnV6n2A==" spinCount="100000" sqref="AE594:AE599" name="Rango7_4_1_1"/>
    <protectedRange sqref="E603:E605" name="Diligenciar_12_2"/>
    <protectedRange sqref="B603:C605" name="Diligenciar_2_4_2"/>
    <protectedRange sqref="E606" name="Diligenciar_13_2"/>
    <protectedRange sqref="B606:C606" name="Diligenciar_2_5_1"/>
    <protectedRange sqref="E607" name="Diligenciar_15_1"/>
    <protectedRange sqref="B607:C607" name="Diligenciar_2_6_1"/>
    <protectedRange algorithmName="SHA-512" hashValue="49/yl+GTMlRN3FloWoyBL3IsXrYzEo95h5eEgXs/T6SxYAwuSo+Ndqxkist3BnknjOR8ERS4BgA76v7mpDBZcA==" saltValue="JvzRIA9SAjvsZX2GnV6n2A==" spinCount="100000" sqref="AE603:AE605" name="Rango7_8_2"/>
    <protectedRange sqref="AG605 AF603:AG604 AD603:AD604 AD606 AD608" name="Diligenciar_16_1"/>
    <protectedRange sqref="AF605" name="Diligenciar_5_3"/>
    <protectedRange algorithmName="SHA-512" hashValue="49/yl+GTMlRN3FloWoyBL3IsXrYzEo95h5eEgXs/T6SxYAwuSo+Ndqxkist3BnknjOR8ERS4BgA76v7mpDBZcA==" saltValue="JvzRIA9SAjvsZX2GnV6n2A==" spinCount="100000" sqref="AE606" name="Rango7_9_2"/>
    <protectedRange sqref="AF606:AG606" name="Diligenciar_17_1"/>
    <protectedRange algorithmName="SHA-512" hashValue="49/yl+GTMlRN3FloWoyBL3IsXrYzEo95h5eEgXs/T6SxYAwuSo+Ndqxkist3BnknjOR8ERS4BgA76v7mpDBZcA==" saltValue="JvzRIA9SAjvsZX2GnV6n2A==" spinCount="100000" sqref="AE607" name="Rango7_10_1"/>
    <protectedRange sqref="AG607" name="Diligenciar_18_3"/>
    <protectedRange sqref="AF607" name="Diligenciar_5_4_2"/>
    <protectedRange sqref="E608" name="Diligenciar_21_1"/>
    <protectedRange sqref="B608:C608" name="Diligenciar_2_9_1"/>
    <protectedRange sqref="E609" name="Diligenciar_24_1"/>
    <protectedRange sqref="B609:C610" name="Diligenciar_2_10_1"/>
    <protectedRange sqref="E611" name="Diligenciar_6_5"/>
    <protectedRange sqref="B611:C611" name="Diligenciar_2_1_3_1"/>
    <protectedRange sqref="E612" name="Diligenciar_25_1"/>
    <protectedRange sqref="B612:C612" name="Diligenciar_2_11"/>
    <protectedRange sqref="C615" name="Diligenciar_2_12"/>
    <protectedRange sqref="B613:C614 B615" name="Diligenciar_3_1_5"/>
    <protectedRange sqref="C617" name="Diligenciar_2_13"/>
    <protectedRange sqref="B617" name="Diligenciar_2_1_4"/>
    <protectedRange sqref="E616" name="Diligenciar_12_1_1_1"/>
    <protectedRange sqref="B616:C616" name="Diligenciar_2_5_1_1"/>
    <protectedRange sqref="E618" name="Diligenciar_6_6"/>
    <protectedRange sqref="B618:C618" name="Diligenciar_2_1_5"/>
    <protectedRange sqref="C621:C622" name="Diligenciar_2_15"/>
    <protectedRange sqref="B621:B622" name="Diligenciar_2_1_9"/>
    <protectedRange sqref="E619:E620" name="Diligenciar_12_1_4"/>
    <protectedRange sqref="B619:C620" name="Diligenciar_2_5_3"/>
    <protectedRange sqref="E623" name="Diligenciar_6_10"/>
    <protectedRange sqref="B623:C623" name="Diligenciar_2_1_10"/>
    <protectedRange sqref="C624" name="Diligenciar_2_3_2_1"/>
    <protectedRange sqref="B624" name="Diligenciar_2_1_11"/>
    <protectedRange sqref="C626 C629" name="Diligenciar_2_16"/>
    <protectedRange sqref="E630 E625" name="Diligenciar_16_2"/>
    <protectedRange sqref="B630:C630 B625:C625 B629" name="Diligenciar_2_3_3_1"/>
    <protectedRange sqref="E626" name="Diligenciar_3_1_1_1"/>
    <protectedRange sqref="B626" name="Diligenciar_2_1_1_1_1"/>
    <protectedRange sqref="B627:C627" name="Diligenciar_2_2_1_1_1"/>
    <protectedRange sqref="E628" name="Diligenciar_6_2_1_1"/>
    <protectedRange sqref="B628:C628" name="Diligenciar_2_4_1_1"/>
    <protectedRange sqref="E631" name="Diligenciar_6_11"/>
    <protectedRange sqref="B631:C631" name="Diligenciar_2_1_12"/>
    <protectedRange sqref="C632" name="Diligenciar_2_17"/>
    <protectedRange sqref="E632" name="Diligenciar_3_1_2_1"/>
    <protectedRange sqref="B632" name="Diligenciar_2_1_1_2"/>
    <protectedRange sqref="C633" name="Diligenciar_2_4_2_1"/>
    <protectedRange sqref="E633" name="Diligenciar_6_3_1_1"/>
    <protectedRange sqref="B633" name="Diligenciar_2_4_1_1_1"/>
    <protectedRange sqref="AF633" name="Diligenciar_30_1"/>
    <protectedRange sqref="AG633" name="Diligenciar_16_3"/>
    <protectedRange algorithmName="SHA-512" hashValue="49/yl+GTMlRN3FloWoyBL3IsXrYzEo95h5eEgXs/T6SxYAwuSo+Ndqxkist3BnknjOR8ERS4BgA76v7mpDBZcA==" saltValue="JvzRIA9SAjvsZX2GnV6n2A==" spinCount="100000" sqref="AE633" name="Rango7_8_2_1"/>
    <protectedRange sqref="J634:K638 M634:M638 U634:Z638 F639:G639 A649:B649 J639:N647 M648:O649 A652:B653 J650:M651 V639:Z652 V655:Z655 G652:I653 L653:Z653 A654:A655 A634:A648 G634:G638 AF634:AF651 A650:A651 E648:E649 G649:L649 G640:G647 G648:K648 G650:G651 AB634:AD638 AB639:AE647 AB648:AD652 AB655:AF655 AB653:AF653" name="Rango1_10"/>
    <protectedRange sqref="C635:C638" name="Diligenciar_6_4"/>
    <protectedRange sqref="C634" name="Diligenciar_2_4_3"/>
    <protectedRange sqref="B638" name="Diligenciar_6_1_2"/>
    <protectedRange sqref="B634:B637" name="Diligenciar_2_4_1_2"/>
    <protectedRange sqref="E635:E637" name="Diligenciar_6_3_2"/>
    <protectedRange sqref="E634 E638" name="Diligenciar_2_4_3_1"/>
    <protectedRange sqref="AE634:AE638 L634:L638" name="Diligenciar_2_4_4"/>
    <protectedRange sqref="N634:N638" name="Diligenciar_2_4_5"/>
    <protectedRange sqref="Q634:Q637" name="Diligenciar_2_4_8"/>
    <protectedRange sqref="R634:R638" name="Diligenciar_2_4_9"/>
    <protectedRange sqref="S634:S638" name="Diligenciar_2_4_10"/>
    <protectedRange sqref="T634:T638" name="Diligenciar_2_4_11"/>
    <protectedRange sqref="C639:C643" name="Diligenciar_2_1_2_1"/>
    <protectedRange sqref="E639:E644" name="Diligenciar_2_1_2_2"/>
    <protectedRange sqref="C648" name="Diligenciar_2_5_2"/>
    <protectedRange sqref="C650:C651" name="Diligenciar_5_1_1"/>
    <protectedRange sqref="O639:O644" name="Diligenciar_2_1_2_3"/>
    <protectedRange sqref="P639:P644" name="Diligenciar_2_1_2_5"/>
    <protectedRange sqref="R639:R644" name="Diligenciar_2_1_2_8"/>
    <protectedRange sqref="Q639:Q644" name="Diligenciar_2_1_2_10"/>
    <protectedRange sqref="S639:S644" name="Diligenciar_2_1_2_11"/>
    <protectedRange sqref="T639:T644" name="Diligenciar_2_1_2_12"/>
    <protectedRange sqref="AG653 AG655 AG634:AG651" name="Diligenciar_2_4_12"/>
    <protectedRange sqref="C649" name="Diligenciar_2_5_1_2"/>
    <protectedRange sqref="B648" name="Diligenciar_3_1_6"/>
    <protectedRange sqref="P648:R649" name="Diligenciar_2_5_2_1"/>
    <protectedRange sqref="S648:S649" name="Diligenciar_2_5_3_1"/>
    <protectedRange sqref="T648:T649" name="Diligenciar_2_5_4"/>
    <protectedRange sqref="B650:B651" name="Diligenciar_5_1_1_1"/>
    <protectedRange sqref="E650:E651" name="Diligenciar_5_1_1_3"/>
    <protectedRange sqref="N650" name="Diligenciar_5_1_1_4"/>
    <protectedRange sqref="N651" name="Diligenciar_5_1_1_5"/>
    <protectedRange sqref="O651" name="Diligenciar_5_1_1_6"/>
    <protectedRange sqref="O650" name="Diligenciar_5_1_1_7"/>
    <protectedRange sqref="P650:S651" name="Diligenciar_5_1_1_8"/>
    <protectedRange sqref="T650" name="Diligenciar_5_1_1_9"/>
    <protectedRange sqref="AE650:AE651" name="Diligenciar_5_1_1_10"/>
    <protectedRange sqref="M652 J652:J653" name="Diligenciar_5_1_1_11"/>
    <protectedRange sqref="AG652 AG654" name="Diligenciar_2_4_13"/>
    <protectedRange sqref="AF652 AF654" name="Diligenciar_5_1_1_12"/>
    <protectedRange sqref="G655 M655 J655" name="Diligenciar_5_1_1_14"/>
    <protectedRange sqref="AD654" name="Diligenciar_2_4_14"/>
    <protectedRange sqref="G654 AC654 J654" name="Diligenciar_5_1_1_15"/>
    <protectedRange sqref="A656:AG657" name="Rango1_11"/>
    <protectedRange sqref="A679:C679 S682:S684 V682:Z688 Y689:Z691 V689:V691 V692:Z697 P682:P697 S692:S697 P698:Q698 S698:Z698 P701:Q701 S701:Z701 P699:Z700 P702:Z702 F680:H680 O679:Z681 A680:A705 G704:G705 J704:K705 P703:Q704 V703:Z704 AF679:AG705 P705 Y705:Z705 V705 I679:K703 F698:H698 F682:H685 G681:H681 F688:H695 G686:H687 G696:H697 G699:H703 F729 F740 F735:F736 E679:H679 AB679:AD705" name="Rango1_12"/>
    <protectedRange algorithmName="SHA-512" hashValue="49/yl+GTMlRN3FloWoyBL3IsXrYzEo95h5eEgXs/T6SxYAwuSo+Ndqxkist3BnknjOR8ERS4BgA76v7mpDBZcA==" saltValue="JvzRIA9SAjvsZX2GnV6n2A==" spinCount="100000" sqref="AE692 AE694 AE696:AE698 L679:L681 AE679:AE681" name="Rango7_22"/>
    <protectedRange sqref="M682:M691 M700 M679:N681" name="Diligenciar_45"/>
    <protectedRange sqref="B680:C681 E680:E681" name="Diligenciar_1_6"/>
    <protectedRange sqref="B682:C682 E682" name="Diligenciar_2_14"/>
    <protectedRange algorithmName="SHA-512" hashValue="49/yl+GTMlRN3FloWoyBL3IsXrYzEo95h5eEgXs/T6SxYAwuSo+Ndqxkist3BnknjOR8ERS4BgA76v7mpDBZcA==" saltValue="JvzRIA9SAjvsZX2GnV6n2A==" spinCount="100000" sqref="L682:L684 AE682:AE684" name="Rango7_1_4"/>
    <protectedRange sqref="N682:O684" name="Diligenciar_3_6"/>
    <protectedRange sqref="Q682:R684" name="Diligenciar_4_9"/>
    <protectedRange sqref="T682:T684" name="Diligenciar_5_6"/>
    <protectedRange sqref="B683:B684" name="Diligenciar_7_3"/>
    <protectedRange sqref="B686:B687" name="Diligenciar_2_2_3"/>
    <protectedRange sqref="C686:C687" name="Diligenciar_2_3_4"/>
    <protectedRange sqref="C683" name="Diligenciar_5_2_2"/>
    <protectedRange sqref="C684" name="Diligenciar_6_2_3"/>
    <protectedRange sqref="E683:E684" name="Diligenciar_8_7"/>
    <protectedRange sqref="E686:E687" name="Diligenciar_2_4_6"/>
    <protectedRange sqref="N686:O687 N690:O690 N700:O700" name="Diligenciar_2_5_5"/>
    <protectedRange sqref="Q686:T691 W689:X691 Q705:T705 W705:X705" name="Diligenciar_2_6_2"/>
    <protectedRange sqref="B695" name="Diligenciar_2_1_3_2"/>
    <protectedRange sqref="B699:B700" name="Diligenciar_4_3_2"/>
    <protectedRange sqref="C699" name="Diligenciar_4_1_2_1"/>
    <protectedRange sqref="C700" name="Diligenciar_4_2_1_2"/>
    <protectedRange sqref="C692:C695" name="Diligenciar_2_1_2_1_1"/>
    <protectedRange sqref="E689" name="Diligenciar_2_7_1"/>
    <protectedRange sqref="E692:E695" name="Diligenciar_2_1_4_1"/>
    <protectedRange sqref="E699:E700" name="Diligenciar_4_4_2"/>
    <protectedRange algorithmName="SHA-512" hashValue="49/yl+GTMlRN3FloWoyBL3IsXrYzEo95h5eEgXs/T6SxYAwuSo+Ndqxkist3BnknjOR8ERS4BgA76v7mpDBZcA==" saltValue="JvzRIA9SAjvsZX2GnV6n2A==" spinCount="100000" sqref="L692" name="Rango7_1_1_4"/>
    <protectedRange sqref="M692" name="Diligenciar_3_1_7"/>
    <protectedRange sqref="N692:O692" name="Diligenciar_2_1_5_1"/>
    <protectedRange algorithmName="SHA-512" hashValue="49/yl+GTMlRN3FloWoyBL3IsXrYzEo95h5eEgXs/T6SxYAwuSo+Ndqxkist3BnknjOR8ERS4BgA76v7mpDBZcA==" saltValue="JvzRIA9SAjvsZX2GnV6n2A==" spinCount="100000" sqref="L694 L696 L698" name="Rango7_1_2_2"/>
    <protectedRange sqref="M694 M696 M698" name="Diligenciar_3_2_2"/>
    <protectedRange sqref="N694:O694 N696:O696 N698:O698" name="Diligenciar_2_1_6"/>
    <protectedRange algorithmName="SHA-512" hashValue="49/yl+GTMlRN3FloWoyBL3IsXrYzEo95h5eEgXs/T6SxYAwuSo+Ndqxkist3BnknjOR8ERS4BgA76v7mpDBZcA==" saltValue="JvzRIA9SAjvsZX2GnV6n2A==" spinCount="100000" sqref="L695 AE695" name="Rango7_1_3_3"/>
    <protectedRange sqref="M695" name="Diligenciar_3_3_1"/>
    <protectedRange sqref="N695:O695" name="Diligenciar_2_1_7"/>
    <protectedRange algorithmName="SHA-512" hashValue="49/yl+GTMlRN3FloWoyBL3IsXrYzEo95h5eEgXs/T6SxYAwuSo+Ndqxkist3BnknjOR8ERS4BgA76v7mpDBZcA==" saltValue="JvzRIA9SAjvsZX2GnV6n2A==" spinCount="100000" sqref="L699 AE699 L701:L702 AE701:AE702" name="Rango7_2_3"/>
    <protectedRange sqref="M699:O699 M701:O702" name="Diligenciar_4_5_1"/>
    <protectedRange algorithmName="SHA-512" hashValue="49/yl+GTMlRN3FloWoyBL3IsXrYzEo95h5eEgXs/T6SxYAwuSo+Ndqxkist3BnknjOR8ERS4BgA76v7mpDBZcA==" saltValue="JvzRIA9SAjvsZX2GnV6n2A==" spinCount="100000" sqref="C714 E712:E726 U707:U726 AE726 AE706:AF706 A706:C706 L711:N725 G706:Z706 E706:E707" name="Rango7_23"/>
    <protectedRange sqref="J706:K706 A706 W706:Z726 J707:M710 AF726:AG726 J726:T726 C706 AF706:AG706 AE707:AG725 J711:K725 N706:T725 G706:G726 A707:C726 E706:E726" name="Diligenciar_46"/>
    <protectedRange algorithmName="SHA-512" hashValue="49/yl+GTMlRN3FloWoyBL3IsXrYzEo95h5eEgXs/T6SxYAwuSo+Ndqxkist3BnknjOR8ERS4BgA76v7mpDBZcA==" saltValue="JvzRIA9SAjvsZX2GnV6n2A==" spinCount="100000" sqref="AG727:AG734" name="Rango7_27"/>
    <protectedRange sqref="P730:S730" name="Diligenciar_1_1_3"/>
    <protectedRange sqref="W727:X729 J729:O734 F730:G730 P729:T729 AE727:AE728 AF727:AG734 J727:T728 Y728 B727:C730 G727:G729 F733:G733 G731:G732 G734 E727:E729" name="Diligenciar_47"/>
    <protectedRange sqref="P738:Z741 P735:U737 W735:W737 AA735:AD737 AB738:AD741" name="Rango1_13"/>
    <protectedRange algorithmName="SHA-512" hashValue="49/yl+GTMlRN3FloWoyBL3IsXrYzEo95h5eEgXs/T6SxYAwuSo+Ndqxkist3BnknjOR8ERS4BgA76v7mpDBZcA==" saltValue="JvzRIA9SAjvsZX2GnV6n2A==" spinCount="100000" sqref="A735" name="Rango7_28"/>
    <protectedRange sqref="A735:A741" name="Diligenciar_48"/>
    <protectedRange sqref="B741" name="Diligenciar_1_7"/>
    <protectedRange sqref="B735:B740" name="Diligenciar_3_7"/>
    <protectedRange sqref="C741" name="Diligenciar_2_18"/>
    <protectedRange sqref="C735:C740" name="Diligenciar_2_1_8"/>
    <protectedRange algorithmName="SHA-512" hashValue="49/yl+GTMlRN3FloWoyBL3IsXrYzEo95h5eEgXs/T6SxYAwuSo+Ndqxkist3BnknjOR8ERS4BgA76v7mpDBZcA==" saltValue="JvzRIA9SAjvsZX2GnV6n2A==" spinCount="100000" sqref="E735:E740" name="Rango7_2_4"/>
    <protectedRange sqref="E735:E741" name="Diligenciar_5_8"/>
    <protectedRange algorithmName="SHA-512" hashValue="49/yl+GTMlRN3FloWoyBL3IsXrYzEo95h5eEgXs/T6SxYAwuSo+Ndqxkist3BnknjOR8ERS4BgA76v7mpDBZcA==" saltValue="JvzRIA9SAjvsZX2GnV6n2A==" spinCount="100000" sqref="F738" name="Rango7_5_4"/>
    <protectedRange sqref="F738" name="Diligenciar_8_8"/>
    <protectedRange algorithmName="SHA-512" hashValue="49/yl+GTMlRN3FloWoyBL3IsXrYzEo95h5eEgXs/T6SxYAwuSo+Ndqxkist3BnknjOR8ERS4BgA76v7mpDBZcA==" saltValue="JvzRIA9SAjvsZX2GnV6n2A==" spinCount="100000" sqref="G735:G741" name="Rango7_6_2"/>
    <protectedRange sqref="G735:G741" name="Diligenciar_9_2"/>
    <protectedRange algorithmName="SHA-512" hashValue="49/yl+GTMlRN3FloWoyBL3IsXrYzEo95h5eEgXs/T6SxYAwuSo+Ndqxkist3BnknjOR8ERS4BgA76v7mpDBZcA==" saltValue="JvzRIA9SAjvsZX2GnV6n2A==" spinCount="100000" sqref="H740 H735:I739" name="Rango7_7_3"/>
    <protectedRange algorithmName="SHA-512" hashValue="49/yl+GTMlRN3FloWoyBL3IsXrYzEo95h5eEgXs/T6SxYAwuSo+Ndqxkist3BnknjOR8ERS4BgA76v7mpDBZcA==" saltValue="JvzRIA9SAjvsZX2GnV6n2A==" spinCount="100000" sqref="J735:K741" name="Rango7_8_3"/>
    <protectedRange sqref="J735:K741" name="Diligenciar_10_4"/>
    <protectedRange algorithmName="SHA-512" hashValue="49/yl+GTMlRN3FloWoyBL3IsXrYzEo95h5eEgXs/T6SxYAwuSo+Ndqxkist3BnknjOR8ERS4BgA76v7mpDBZcA==" saltValue="JvzRIA9SAjvsZX2GnV6n2A==" spinCount="100000" sqref="M735:M741" name="Rango7_9_3"/>
    <protectedRange sqref="L735:L741" name="Diligenciar_4_1_3"/>
    <protectedRange sqref="N735:N741" name="Diligenciar_5_1_2"/>
    <protectedRange sqref="O735:O741" name="Diligenciar_6_1_3"/>
    <protectedRange algorithmName="SHA-512" hashValue="49/yl+GTMlRN3FloWoyBL3IsXrYzEo95h5eEgXs/T6SxYAwuSo+Ndqxkist3BnknjOR8ERS4BgA76v7mpDBZcA==" saltValue="JvzRIA9SAjvsZX2GnV6n2A==" spinCount="100000" sqref="V735:V736" name="Rango7_10_2"/>
    <protectedRange algorithmName="SHA-512" hashValue="49/yl+GTMlRN3FloWoyBL3IsXrYzEo95h5eEgXs/T6SxYAwuSo+Ndqxkist3BnknjOR8ERS4BgA76v7mpDBZcA==" saltValue="JvzRIA9SAjvsZX2GnV6n2A==" spinCount="100000" sqref="X735:X736" name="Rango7_11_1"/>
    <protectedRange sqref="X735:X737" name="Diligenciar_11_2"/>
    <protectedRange algorithmName="SHA-512" hashValue="49/yl+GTMlRN3FloWoyBL3IsXrYzEo95h5eEgXs/T6SxYAwuSo+Ndqxkist3BnknjOR8ERS4BgA76v7mpDBZcA==" saltValue="JvzRIA9SAjvsZX2GnV6n2A==" spinCount="100000" sqref="Y735:Y736" name="Rango7_12_1"/>
    <protectedRange algorithmName="SHA-512" hashValue="49/yl+GTMlRN3FloWoyBL3IsXrYzEo95h5eEgXs/T6SxYAwuSo+Ndqxkist3BnknjOR8ERS4BgA76v7mpDBZcA==" saltValue="JvzRIA9SAjvsZX2GnV6n2A==" spinCount="100000" sqref="Z735:Z736" name="Rango7_13_1"/>
    <protectedRange sqref="Z735:Z737" name="Diligenciar_12_3"/>
    <protectedRange algorithmName="SHA-512" hashValue="49/yl+GTMlRN3FloWoyBL3IsXrYzEo95h5eEgXs/T6SxYAwuSo+Ndqxkist3BnknjOR8ERS4BgA76v7mpDBZcA==" saltValue="JvzRIA9SAjvsZX2GnV6n2A==" spinCount="100000" sqref="AF741:AG741 AE735:AG740" name="Rango7_14_1"/>
    <protectedRange sqref="AE741 AF735:AG741" name="Diligenciar_13_3"/>
    <protectedRange algorithmName="SHA-512" hashValue="49/yl+GTMlRN3FloWoyBL3IsXrYzEo95h5eEgXs/T6SxYAwuSo+Ndqxkist3BnknjOR8ERS4BgA76v7mpDBZcA==" saltValue="JvzRIA9SAjvsZX2GnV6n2A==" spinCount="100000" sqref="AE757 AF813 A766:A769 G766:G769 V814:Z815 AF770:AF811 AF742:AG769 A742:A764 G742:G764 AB814:AD815" name="Rango7_32"/>
    <protectedRange sqref="P751:S751" name="Diligenciar_1_1_4"/>
    <protectedRange sqref="W744:Z747 AE744:AE748 P744:T747 AF813 G766:G769 A766:A769 E766:E769 L744:O765 AF770:AF811 J744:K764 K765 J766:O769 K770:K805 K807:K817 W742:Z742 F850:F851 J743:O743 E742:G742 AF743:AG769 J742:T742 A742:A764 AE742:AG742 E743:E764 G743:G764" name="Diligenciar_49"/>
    <protectedRange algorithmName="SHA-512" hashValue="YNLXro13KOskD+7lLNtjpoL9qYkrp232XmYJpaYNPD7J9CZayLF7CRSm/At2igH8g3POPeTnbnYtn/+CNoCpJg==" saltValue="Hv9DGoBKbv/UQnOlSwec5g==" spinCount="100000" sqref="V814:Z815 AB814:AD815" name="Rango4"/>
    <protectedRange sqref="C744:C746" name="Rango1_1_1"/>
    <protectedRange sqref="C747:C749" name="Rango1_1_1_1"/>
    <protectedRange sqref="C750:C752" name="Rango1_2_2"/>
    <protectedRange sqref="C753:C755" name="Rango1_3_1"/>
    <protectedRange sqref="C756" name="Rango1_4_1"/>
    <protectedRange sqref="C757:C758" name="Rango1_5_1"/>
    <protectedRange sqref="C759" name="Rango1_7_1"/>
    <protectedRange sqref="A765:C765 J765 E765:G765" name="Diligenciar_2_19"/>
    <protectedRange algorithmName="SHA-512" hashValue="49/yl+GTMlRN3FloWoyBL3IsXrYzEo95h5eEgXs/T6SxYAwuSo+Ndqxkist3BnknjOR8ERS4BgA76v7mpDBZcA==" saltValue="JvzRIA9SAjvsZX2GnV6n2A==" spinCount="100000" sqref="A770:A811 J806:K806 J770:J805 J807:J811 G770:G811" name="Rango7_1_6"/>
    <protectedRange sqref="A770:A811 J806:K806 J770:J805 J807:J811 G770:G811" name="Diligenciar_3_8"/>
    <protectedRange algorithmName="SHA-512" hashValue="49/yl+GTMlRN3FloWoyBL3IsXrYzEo95h5eEgXs/T6SxYAwuSo+Ndqxkist3BnknjOR8ERS4BgA76v7mpDBZcA==" saltValue="JvzRIA9SAjvsZX2GnV6n2A==" spinCount="100000" sqref="AE770:AE808 AE810:AE811 AG770:AG811" name="Rango7_3_9"/>
    <protectedRange sqref="AG770:AG811" name="Diligenciar_5_9"/>
    <protectedRange algorithmName="SHA-512" hashValue="49/yl+GTMlRN3FloWoyBL3IsXrYzEo95h5eEgXs/T6SxYAwuSo+Ndqxkist3BnknjOR8ERS4BgA76v7mpDBZcA==" saltValue="JvzRIA9SAjvsZX2GnV6n2A==" spinCount="100000" sqref="T770:U811 P770:R811" name="Rango7_4_2"/>
    <protectedRange sqref="T770:T811 P770:R811" name="Diligenciar_6_7"/>
    <protectedRange algorithmName="SHA-512" hashValue="49/yl+GTMlRN3FloWoyBL3IsXrYzEo95h5eEgXs/T6SxYAwuSo+Ndqxkist3BnknjOR8ERS4BgA76v7mpDBZcA==" saltValue="JvzRIA9SAjvsZX2GnV6n2A==" spinCount="100000" sqref="L812:L813 N812:O813" name="Rango7_6_3"/>
    <protectedRange sqref="M812:O813 A813:B813 J812:J813 A812:C812 E812:E813 G812:G813" name="Diligenciar_8_9"/>
    <protectedRange algorithmName="SHA-512" hashValue="49/yl+GTMlRN3FloWoyBL3IsXrYzEo95h5eEgXs/T6SxYAwuSo+Ndqxkist3BnknjOR8ERS4BgA76v7mpDBZcA==" saltValue="JvzRIA9SAjvsZX2GnV6n2A==" spinCount="100000" sqref="AG812:AG813" name="Rango7_7_5"/>
    <protectedRange sqref="AE813 AG813 AE812:AG812" name="Diligenciar_9_3"/>
    <protectedRange algorithmName="SHA-512" hashValue="49/yl+GTMlRN3FloWoyBL3IsXrYzEo95h5eEgXs/T6SxYAwuSo+Ndqxkist3BnknjOR8ERS4BgA76v7mpDBZcA==" saltValue="JvzRIA9SAjvsZX2GnV6n2A==" spinCount="100000" sqref="Q812:R813" name="Rango7_8_4"/>
    <protectedRange sqref="S813 T812:T813 P812:R813" name="Diligenciar_10_5"/>
    <protectedRange algorithmName="SHA-512" hashValue="49/yl+GTMlRN3FloWoyBL3IsXrYzEo95h5eEgXs/T6SxYAwuSo+Ndqxkist3BnknjOR8ERS4BgA76v7mpDBZcA==" saltValue="JvzRIA9SAjvsZX2GnV6n2A==" spinCount="100000" sqref="A814:C814 L814:U814 E814:J814" name="Rango7_9_4"/>
    <protectedRange sqref="J814 C814 A814 N814:T814 E814:G814" name="Diligenciar_11_3"/>
    <protectedRange sqref="A817 N815:O817 J815:J817 L815:L817 G815:G817 A815:C816 E815:E817" name="Diligenciar_13_4"/>
    <protectedRange sqref="P816:P817 Q817 P815:T815 Q816:T816" name="Diligenciar_14_5"/>
    <protectedRange sqref="AE815 AE817 AG815:AG817" name="Diligenciar_15_2"/>
    <protectedRange sqref="F810:F811 F852" name="Diligenciar_5_1_3"/>
    <protectedRange algorithmName="SHA-512" hashValue="49/yl+GTMlRN3FloWoyBL3IsXrYzEo95h5eEgXs/T6SxYAwuSo+Ndqxkist3BnknjOR8ERS4BgA76v7mpDBZcA==" saltValue="JvzRIA9SAjvsZX2GnV6n2A==" spinCount="100000" sqref="K848 K850:K853 K889:K892 F756" name="Rango7_6_1_1"/>
    <protectedRange sqref="F756" name="Diligenciar_7_4"/>
    <protectedRange sqref="A854 K849 K854" name="Diligenciar_12_4"/>
    <protectedRange sqref="E851:E853 E848:E849" name="Rango1_16_3_1_1"/>
    <protectedRange sqref="H848:H849 H851:H853" name="Rango1_16_1_2"/>
    <protectedRange sqref="C848:C849 C851:C853" name="Rango1_16_6"/>
    <protectedRange algorithmName="SHA-512" hashValue="49/yl+GTMlRN3FloWoyBL3IsXrYzEo95h5eEgXs/T6SxYAwuSo+Ndqxkist3BnknjOR8ERS4BgA76v7mpDBZcA==" saltValue="JvzRIA9SAjvsZX2GnV6n2A==" spinCount="100000" sqref="AG889:AG892" name="Rango7_12_2"/>
    <protectedRange sqref="A889:A892 AG889:AG892" name="Diligenciar_16_4"/>
    <protectedRange algorithmName="SHA-512" hashValue="49/yl+GTMlRN3FloWoyBL3IsXrYzEo95h5eEgXs/T6SxYAwuSo+Ndqxkist3BnknjOR8ERS4BgA76v7mpDBZcA==" saltValue="JvzRIA9SAjvsZX2GnV6n2A==" spinCount="100000" sqref="A855:C856 H855:I856 AF855:AG878 AG879 AF880:AG888 P855:P888" name="Rango7_10_3"/>
    <protectedRange algorithmName="SHA-512" hashValue="P3jJHI0SSKVhUwXQfa7ilznBDyeUNku+0lwc3IYaWPWmW4+ZPNn0nwyHMpMdSn1I+A4d4zwSultWRd80bjvk6w==" saltValue="RtnbYD5FXwPzcbySg+588g==" spinCount="100000" sqref="A855:C856 H855:I856" name="Rango5_1"/>
    <protectedRange sqref="C855:C856 H855:I856" name="Diligenciar_1_2_1"/>
    <protectedRange sqref="A869 AG879 P887:R888 T887:T888 K887:K888 C869 AE872:AE873 AF887:AG888 AE877:AG878 F879:G879 A885:A888 AE876 F885:G886 AF872:AG876 AE855:AG871 W855:Z878 J855:T878 J879:S879 J880:T886 A870:C878 A880:C884 W880:Z886 AE880:AG886 E880:G884 A857:C868 E856:G862 E855 G855 E865:G871 E863:E864 G863:G864 E874:G874 E872:E873 G872:G873 E876:G876 E875 G875 E877:E878 G877:G878 G887:G888" name="Diligenciar_20_1"/>
    <protectedRange algorithmName="SHA-512" hashValue="YNLXro13KOskD+7lLNtjpoL9qYkrp232XmYJpaYNPD7J9CZayLF7CRSm/At2igH8g3POPeTnbnYtn/+CNoCpJg==" saltValue="Hv9DGoBKbv/UQnOlSwec5g==" spinCount="100000" sqref="A855:C856 H855:I856" name="Rango4_1"/>
    <protectedRange sqref="K824:K829 K818:K820" name="Diligenciar_1_8"/>
    <protectedRange algorithmName="SHA-512" hashValue="49/yl+GTMlRN3FloWoyBL3IsXrYzEo95h5eEgXs/T6SxYAwuSo+Ndqxkist3BnknjOR8ERS4BgA76v7mpDBZcA==" saltValue="JvzRIA9SAjvsZX2GnV6n2A==" spinCount="100000" sqref="AF818:AG819 AG821:AG823 AG825" name="Rango7_2_2_1"/>
    <protectedRange sqref="AF818:AG819 AG821:AG823 AG825" name="Diligenciar_4_2_3"/>
    <protectedRange algorithmName="SHA-512" hashValue="49/yl+GTMlRN3FloWoyBL3IsXrYzEo95h5eEgXs/T6SxYAwuSo+Ndqxkist3BnknjOR8ERS4BgA76v7mpDBZcA==" saltValue="JvzRIA9SAjvsZX2GnV6n2A==" spinCount="100000" sqref="L818:L819" name="Rango7_1_1_1_1"/>
    <protectedRange sqref="W818:Z819 M818:O819 AE818:AE819 A818:A819 J818:J819 C818:C819 G818 G821:G822 M820:M822 M825 E818 E819:G819" name="Diligenciar_2_1_2_4"/>
    <protectedRange algorithmName="SHA-512" hashValue="49/yl+GTMlRN3FloWoyBL3IsXrYzEo95h5eEgXs/T6SxYAwuSo+Ndqxkist3BnknjOR8ERS4BgA76v7mpDBZcA==" saltValue="JvzRIA9SAjvsZX2GnV6n2A==" spinCount="100000" sqref="P818:P819 L820:L822 H821:K822 A820:C822 J823:J825 N820:P822 R820:Z822 B825 E820:J820 E821:F822 AB820:AG820 AB821:AF822" name="Rango7_3_1_1_2"/>
    <protectedRange sqref="AG820 W820:Z822 P818:P819 A820:A822 C820:C822 K821:K822 J820:J825 N820:P822 R820:U822 E820:G820 E821:F822" name="Diligenciar_4_1_1_2"/>
    <protectedRange algorithmName="SHA-512" hashValue="49/yl+GTMlRN3FloWoyBL3IsXrYzEo95h5eEgXs/T6SxYAwuSo+Ndqxkist3BnknjOR8ERS4BgA76v7mpDBZcA==" saltValue="JvzRIA9SAjvsZX2GnV6n2A==" spinCount="100000" sqref="K823:S823 V823:Z823 A823:C823 AF825 P840 E823:I823 AB823:AF823" name="Rango7_4_1_1_1"/>
    <protectedRange sqref="K823 C823 A823 V823 N823:S823 X823:Z823 P840 E823:G823" name="Diligenciar_5_1_1_13"/>
    <protectedRange algorithmName="SHA-512" hashValue="49/yl+GTMlRN3FloWoyBL3IsXrYzEo95h5eEgXs/T6SxYAwuSo+Ndqxkist3BnknjOR8ERS4BgA76v7mpDBZcA==" saltValue="JvzRIA9SAjvsZX2GnV6n2A==" spinCount="100000" sqref="L824:L826" name="Rango7_5_1_1"/>
    <protectedRange sqref="AG828:AG833 J826 A824:C824 AE824:AG824 M824:T824 W824:Z826 A826:C826 A825 C825 M826:T826 N825:T825 AE826:AG826 AE825 M840 E824:G824 E826:G826 E825 G825" name="Diligenciar_6_1_1_1"/>
    <protectedRange algorithmName="SHA-512" hashValue="49/yl+GTMlRN3FloWoyBL3IsXrYzEo95h5eEgXs/T6SxYAwuSo+Ndqxkist3BnknjOR8ERS4BgA76v7mpDBZcA==" saltValue="JvzRIA9SAjvsZX2GnV6n2A==" spinCount="100000" sqref="E831:E833 T829:T833 L827:Z827 J828:J830 L828:U828 L829:S830 J831:S833 K830 J840 K834:K842 A827:C828 E828:G829 E827:J827 AB827:AG827" name="Rango7_6_1_1_1"/>
    <protectedRange sqref="W827:Z832 AF828:AF832 A827:A828 A833 N827:T833 AG827 J827:J833 K830 C827:C828 A829:C832 E827:G833" name="Diligenciar_7_1_1"/>
    <protectedRange algorithmName="SHA-512" hashValue="49/yl+GTMlRN3FloWoyBL3IsXrYzEo95h5eEgXs/T6SxYAwuSo+Ndqxkist3BnknjOR8ERS4BgA76v7mpDBZcA==" saltValue="JvzRIA9SAjvsZX2GnV6n2A==" spinCount="100000" sqref="L836:N838 T836:T838 M839 Q835:R835 Q834:Z834 AG834 T835:Z835 AE836:AG838 L834:O835 B841:B842 C839:C840 B834:C835 AF839:AF840 E834:J835 AB834:AE834 AB835:AG835" name="Rango7_7_1_1"/>
    <protectedRange sqref="W834:Z838 A834:A835 G836 N834:T838 AG834:AG838 J834:J838 C834:C835 A836:C838 A839:A840 G839:G841 C839:C840 E837:G838 E834:G835 E836" name="Diligenciar_8_1_1_1"/>
    <protectedRange algorithmName="SHA-512" hashValue="49/yl+GTMlRN3FloWoyBL3IsXrYzEo95h5eEgXs/T6SxYAwuSo+Ndqxkist3BnknjOR8ERS4BgA76v7mpDBZcA==" saltValue="JvzRIA9SAjvsZX2GnV6n2A==" spinCount="100000" sqref="L842:O842 T842 A841 L841:Z841 C841 R842 H841:J841 AE842 AG841:AG842 E840:E841 AB841:AE841" name="Rango7_2_1_1_2"/>
    <protectedRange sqref="A841:A842 N841:T842 G842 J841:J842 W841:Z842 AG841:AG842 C841:C842 E840:E842" name="Diligenciar_3_1_1_2"/>
    <protectedRange sqref="Q818:T819" name="Diligenciar_2_1_1_1_2"/>
    <protectedRange sqref="AG843:AG847" name="Diligenciar_15_1_1"/>
    <protectedRange algorithmName="SHA-512" hashValue="49/yl+GTMlRN3FloWoyBL3IsXrYzEo95h5eEgXs/T6SxYAwuSo+Ndqxkist3BnknjOR8ERS4BgA76v7mpDBZcA==" saltValue="JvzRIA9SAjvsZX2GnV6n2A==" spinCount="100000" sqref="A843 J843:P843 C843 E844:E846 G845:G846 A847 J847:P847 C847 AE847 E843:G843 E847:G847" name="Rango7_10_1_1"/>
    <protectedRange sqref="J843:K843 A843 N843:P843 C843 E844:E846 G845:G846 J847:K847 A847 N847:P847 C847 E843:G843 E847:G847" name="Diligenciar_20_1_1"/>
    <protectedRange algorithmName="SHA-512" hashValue="49/yl+GTMlRN3FloWoyBL3IsXrYzEo95h5eEgXs/T6SxYAwuSo+Ndqxkist3BnknjOR8ERS4BgA76v7mpDBZcA==" saltValue="JvzRIA9SAjvsZX2GnV6n2A==" spinCount="100000" sqref="C844 L844:O844 M845:M846" name="Rango7_13_2"/>
    <protectedRange sqref="J844:K844 A844:C844 N844:P844 F844:G844 B843 A845:A846 F845:F846 B847 P845:P846 B845" name="Diligenciar_21_2"/>
    <protectedRange algorithmName="SHA-512" hashValue="49/yl+GTMlRN3FloWoyBL3IsXrYzEo95h5eEgXs/T6SxYAwuSo+Ndqxkist3BnknjOR8ERS4BgA76v7mpDBZcA==" saltValue="JvzRIA9SAjvsZX2GnV6n2A==" spinCount="100000" sqref="Q843:R844 T843:U844 Q847:R847 T847:U847" name="Rango7_15_1"/>
    <protectedRange sqref="Q843:T844 Q847:T847" name="Diligenciar_22_3"/>
    <protectedRange algorithmName="SHA-512" hashValue="49/yl+GTMlRN3FloWoyBL3IsXrYzEo95h5eEgXs/T6SxYAwuSo+Ndqxkist3BnknjOR8ERS4BgA76v7mpDBZcA==" saltValue="JvzRIA9SAjvsZX2GnV6n2A==" spinCount="100000" sqref="AE843:AE844" name="Rango7_16_1"/>
    <protectedRange algorithmName="SHA-512" hashValue="49/yl+GTMlRN3FloWoyBL3IsXrYzEo95h5eEgXs/T6SxYAwuSo+Ndqxkist3BnknjOR8ERS4BgA76v7mpDBZcA==" saltValue="JvzRIA9SAjvsZX2GnV6n2A==" spinCount="100000" sqref="B894:C894 E894 N893:R893 N905 O896 AE894 T894:U894 T902:T903 AE895:AG895 Z894 O894 O901:O906 Q894:R894 T906 L894 AG894 B896:C896 E896 N895:R895 AE896 T896:U896 Z896 N897:O900 A893:C893 A895:C895 Q896:R906 L896:L906 AG896:AG906 T895:Z895 T893:Z893 AE893:AG893 E893:L893 E895:L895 AB895:AC895 AB893:AC893" name="Rango7_2_5"/>
    <protectedRange sqref="C901:C902 S899 S902 A903:C905 F906:G906 A906 A893:A896 E900:G905 AF893:AG896 E897:E899 A899:B902 G897:G899 E893:G896 J893:K906 AE897:AG906 W893:Z906 M893:R906 T893:T906 C893:C896 A897:C898" name="Diligenciar_4_12"/>
    <protectedRange sqref="A909 G907:Z908 A907:C908 E907:E908 AB907:AG908" name="Rango1_14"/>
    <protectedRange sqref="A926:A930 V926:Z927 F926:F927 F929 AB926:AD927" name="Rango1_15"/>
    <protectedRange sqref="B926:C929 E926:E929" name="Diligenciar_2_20"/>
    <protectedRange algorithmName="SHA-512" hashValue="49/yl+GTMlRN3FloWoyBL3IsXrYzEo95h5eEgXs/T6SxYAwuSo+Ndqxkist3BnknjOR8ERS4BgA76v7mpDBZcA==" saltValue="JvzRIA9SAjvsZX2GnV6n2A==" spinCount="100000" sqref="P926:Q930" name="Rango7_33"/>
    <protectedRange sqref="P926:T929 P930:Q930 S930" name="Diligenciar_50"/>
    <protectedRange algorithmName="SHA-512" hashValue="49/yl+GTMlRN3FloWoyBL3IsXrYzEo95h5eEgXs/T6SxYAwuSo+Ndqxkist3BnknjOR8ERS4BgA76v7mpDBZcA==" saltValue="JvzRIA9SAjvsZX2GnV6n2A==" spinCount="100000" sqref="J926:K929" name="Rango7_1_1_5"/>
    <protectedRange sqref="G926:G929 J926:O929" name="Diligenciar_2_1_13"/>
    <protectedRange sqref="AF926:AG930" name="Diligenciar_1_9"/>
    <protectedRange sqref="AE926:AE929" name="Diligenciar_2_2_4"/>
    <protectedRange sqref="F936:F942 F947:F953 AB931:AC936 AC937 F931 AB938:AC989 F960 F977:F978 F980 F984 F934 F955:F957 F964:F965 F967:F968 F970:F972 F974:F975 F987 F989:F997" name="Rango1_16"/>
    <protectedRange algorithmName="SHA-512" hashValue="49/yl+GTMlRN3FloWoyBL3IsXrYzEo95h5eEgXs/T6SxYAwuSo+Ndqxkist3BnknjOR8ERS4BgA76v7mpDBZcA==" saltValue="JvzRIA9SAjvsZX2GnV6n2A==" spinCount="100000" sqref="A931:A990" name="Rango7_1_8"/>
    <protectedRange sqref="A931:A990" name="Diligenciar_1_10"/>
    <protectedRange algorithmName="SHA-512" hashValue="49/yl+GTMlRN3FloWoyBL3IsXrYzEo95h5eEgXs/T6SxYAwuSo+Ndqxkist3BnknjOR8ERS4BgA76v7mpDBZcA==" saltValue="JvzRIA9SAjvsZX2GnV6n2A==" spinCount="100000" sqref="G931:G990 K931:L990" name="Rango7_2_6"/>
    <protectedRange sqref="Q937:S937" name="Diligenciar_1_1_1_2"/>
    <protectedRange sqref="M931:T931 Q932 S932:T933 Q933:R933 P944:Q944 P976:Q976 S976:T976 P932:P943 P966:P975 P964:Q965 P945:P953 Q985:Q986 S985:T986 P977:P989 P954:Q954 W931:Z933 S944:T944 S954:T954 S964:T965 P955:P963 G931:G990 M932:O990 K931:K990" name="Diligenciar_2_21"/>
    <protectedRange sqref="AE931:AE933 AG931:AG990" name="Diligenciar_3_9"/>
    <protectedRange algorithmName="SHA-512" hashValue="49/yl+GTMlRN3FloWoyBL3IsXrYzEo95h5eEgXs/T6SxYAwuSo+Ndqxkist3BnknjOR8ERS4BgA76v7mpDBZcA==" saltValue="JvzRIA9SAjvsZX2GnV6n2A==" spinCount="100000" sqref="AE991:AG992 C992 O1002:P1002 G993:G1001 B991:C991 H992:P992 J993:P1001 V991:Z992 G991:P991 E991:E992" name="Rango7_34"/>
    <protectedRange sqref="R1001:T1001 AE993:AG1001 O1002:P1002 AF1002:AG1002 B992:C1001 AF991:AG992 W991:Z1001 J991:K1001 N991:P1001 C991 G999:G1000 E998:G998 G991:G997 E999:E1000 E991:E997 E1001:G1001" name="Diligenciar_51"/>
    <protectedRange sqref="Q1001" name="Diligenciar_2_22"/>
    <protectedRange algorithmName="SHA-512" hashValue="49/yl+GTMlRN3FloWoyBL3IsXrYzEo95h5eEgXs/T6SxYAwuSo+Ndqxkist3BnknjOR8ERS4BgA76v7mpDBZcA==" saltValue="JvzRIA9SAjvsZX2GnV6n2A==" spinCount="100000" sqref="R992:S1000 Q991:U991 U992" name="Rango7_3_11"/>
    <protectedRange sqref="Q994 Q991:U992 R993:T994 Q995:T1000" name="Diligenciar_4_13"/>
    <protectedRange sqref="F1003:F1012" name="Rango1_17"/>
    <protectedRange sqref="P1003:Q1003 V1003:AD1003 V1004:Z1012 AB1004:AD1012" name="Rango1_1_2"/>
    <protectedRange algorithmName="SHA-512" hashValue="49/yl+GTMlRN3FloWoyBL3IsXrYzEo95h5eEgXs/T6SxYAwuSo+Ndqxkist3BnknjOR8ERS4BgA76v7mpDBZcA==" saltValue="JvzRIA9SAjvsZX2GnV6n2A==" spinCount="100000" sqref="G1003:O1003 R1003:U1003" name="Rango7_1_5"/>
    <protectedRange sqref="R1003:T1003 G1003 J1003:K1003 N1003:O1003" name="Diligenciar_1_5"/>
    <protectedRange algorithmName="SHA-512" hashValue="49/yl+GTMlRN3FloWoyBL3IsXrYzEo95h5eEgXs/T6SxYAwuSo+Ndqxkist3BnknjOR8ERS4BgA76v7mpDBZcA==" saltValue="JvzRIA9SAjvsZX2GnV6n2A==" spinCount="100000" sqref="G1004:K1004 P1005:S1007 L1005:M1007 O1004:U1004" name="Rango7_3_12"/>
    <protectedRange sqref="U1005 G1004:G1007 J1004:K1007 N1005:T1007 O1004:T1004" name="Diligenciar_3_10"/>
    <protectedRange algorithmName="SHA-512" hashValue="49/yl+GTMlRN3FloWoyBL3IsXrYzEo95h5eEgXs/T6SxYAwuSo+Ndqxkist3BnknjOR8ERS4BgA76v7mpDBZcA==" saltValue="JvzRIA9SAjvsZX2GnV6n2A==" spinCount="100000" sqref="P1008:S1009 L1008:M1009 L1004:M1004" name="Rango7_5_5"/>
    <protectedRange sqref="G1008:G1009 J1008:K1009 N1008:T1009 N1004" name="Diligenciar_5_10"/>
    <protectedRange algorithmName="SHA-512" hashValue="49/yl+GTMlRN3FloWoyBL3IsXrYzEo95h5eEgXs/T6SxYAwuSo+Ndqxkist3BnknjOR8ERS4BgA76v7mpDBZcA==" saltValue="JvzRIA9SAjvsZX2GnV6n2A==" spinCount="100000" sqref="L1010:M1010 M1011 L1012:M1012 P1011:P1012 P1010:S1010" name="Rango7_6_4"/>
    <protectedRange sqref="Q1011:S1011" name="Diligenciar_1_1_5"/>
    <protectedRange sqref="J1010:K1010 G1012 N1011:P1012 G1010 N1010:T1010" name="Diligenciar_6_8"/>
    <protectedRange algorithmName="SHA-512" hashValue="49/yl+GTMlRN3FloWoyBL3IsXrYzEo95h5eEgXs/T6SxYAwuSo+Ndqxkist3BnknjOR8ERS4BgA76v7mpDBZcA==" saltValue="JvzRIA9SAjvsZX2GnV6n2A==" spinCount="100000" sqref="AE1003:AG1003 AE1006:AG1006" name="Rango7_8_5"/>
    <protectedRange sqref="AF1003:AG1003 AF1006:AG1006" name="Diligenciar_8_10"/>
    <protectedRange algorithmName="SHA-512" hashValue="49/yl+GTMlRN3FloWoyBL3IsXrYzEo95h5eEgXs/T6SxYAwuSo+Ndqxkist3BnknjOR8ERS4BgA76v7mpDBZcA==" saltValue="JvzRIA9SAjvsZX2GnV6n2A==" spinCount="100000" sqref="AG1008 AG1010:AG1011" name="Rango7_9_5"/>
    <protectedRange sqref="AE1008:AG1008 AE1010:AG1011" name="Diligenciar_9_4"/>
    <protectedRange algorithmName="SHA-512" hashValue="49/yl+GTMlRN3FloWoyBL3IsXrYzEo95h5eEgXs/T6SxYAwuSo+Ndqxkist3BnknjOR8ERS4BgA76v7mpDBZcA==" saltValue="JvzRIA9SAjvsZX2GnV6n2A==" spinCount="100000" sqref="AG1005 AG1007 AG1012" name="Rango7_10_4"/>
    <protectedRange sqref="AE1005:AG1005 AE1007:AG1007 AE1012:AG1012" name="Diligenciar_10_6"/>
    <protectedRange algorithmName="SHA-512" hashValue="49/yl+GTMlRN3FloWoyBL3IsXrYzEo95h5eEgXs/T6SxYAwuSo+Ndqxkist3BnknjOR8ERS4BgA76v7mpDBZcA==" saltValue="JvzRIA9SAjvsZX2GnV6n2A==" spinCount="100000" sqref="AG1009 AG1004" name="Rango7_11_2"/>
    <protectedRange sqref="AE1009:AG1009 AE1004:AG1004" name="Diligenciar_11_4"/>
    <protectedRange algorithmName="SHA-512" hashValue="49/yl+GTMlRN3FloWoyBL3IsXrYzEo95h5eEgXs/T6SxYAwuSo+Ndqxkist3BnknjOR8ERS4BgA76v7mpDBZcA==" saltValue="JvzRIA9SAjvsZX2GnV6n2A==" spinCount="100000" sqref="A1003:C1003 E1003" name="Rango7_1_1_6"/>
    <protectedRange sqref="C1003 A1003 E1003" name="Diligenciar_1_2_2"/>
    <protectedRange algorithmName="SHA-512" hashValue="49/yl+GTMlRN3FloWoyBL3IsXrYzEo95h5eEgXs/T6SxYAwuSo+Ndqxkist3BnknjOR8ERS4BgA76v7mpDBZcA==" saltValue="JvzRIA9SAjvsZX2GnV6n2A==" spinCount="100000" sqref="A1004:C1004 E1004:E1007" name="Rango7_3_1_4"/>
    <protectedRange sqref="C1004 A1004 A1005:C1007 E1004:E1007" name="Diligenciar_3_1_8"/>
    <protectedRange algorithmName="SHA-512" hashValue="49/yl+GTMlRN3FloWoyBL3IsXrYzEo95h5eEgXs/T6SxYAwuSo+Ndqxkist3BnknjOR8ERS4BgA76v7mpDBZcA==" saltValue="JvzRIA9SAjvsZX2GnV6n2A==" spinCount="100000" sqref="E1008:E1009" name="Rango7_5_1_2"/>
    <protectedRange sqref="A1008:A1009 C1008:C1009 E1008:E1009" name="Diligenciar_5_1_4"/>
    <protectedRange sqref="B1008:B1009" name="Diligenciar_3_2_3"/>
    <protectedRange algorithmName="SHA-512" hashValue="49/yl+GTMlRN3FloWoyBL3IsXrYzEo95h5eEgXs/T6SxYAwuSo+Ndqxkist3BnknjOR8ERS4BgA76v7mpDBZcA==" saltValue="JvzRIA9SAjvsZX2GnV6n2A==" spinCount="100000" sqref="E1010" name="Rango7_6_1_2"/>
    <protectedRange sqref="C1010 A1010:A1012 E1010" name="Diligenciar_6_1_4"/>
    <protectedRange sqref="B1010" name="Diligenciar_3_3_2"/>
  </protectedRanges>
  <autoFilter ref="A5:AG1012"/>
  <mergeCells count="8">
    <mergeCell ref="A1:AG1"/>
    <mergeCell ref="A2:O3"/>
    <mergeCell ref="P2:U2"/>
    <mergeCell ref="V2:AD4"/>
    <mergeCell ref="AE2:AG4"/>
    <mergeCell ref="P3:Q4"/>
    <mergeCell ref="R3:U4"/>
    <mergeCell ref="L4:O4"/>
  </mergeCells>
  <conditionalFormatting sqref="C109">
    <cfRule type="cellIs" dxfId="1" priority="1" stopIfTrue="1" operator="lessThan">
      <formula>1</formula>
    </cfRule>
    <cfRule type="cellIs" dxfId="0" priority="2" stopIfTrue="1" operator="lessThan">
      <formula>1</formula>
    </cfRule>
  </conditionalFormatting>
  <pageMargins left="0.7" right="0.7" top="0.75" bottom="0.75" header="0.3" footer="0.3"/>
  <pageSetup orientation="portrait" horizontalDpi="4294967295" verticalDpi="4294967295"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7"/>
  <sheetViews>
    <sheetView workbookViewId="0">
      <selection activeCell="B13" sqref="B13"/>
    </sheetView>
  </sheetViews>
  <sheetFormatPr baseColWidth="10" defaultColWidth="11.42578125" defaultRowHeight="15" x14ac:dyDescent="0.25"/>
  <cols>
    <col min="1" max="1" width="29.42578125" customWidth="1"/>
    <col min="6" max="6" width="13.5703125" customWidth="1"/>
    <col min="7" max="7" width="16" customWidth="1"/>
  </cols>
  <sheetData>
    <row r="1" spans="1:7" ht="15.75" x14ac:dyDescent="0.25">
      <c r="A1" s="106" t="s">
        <v>0</v>
      </c>
      <c r="B1" s="106"/>
      <c r="C1" s="106"/>
      <c r="D1" s="106"/>
      <c r="E1" s="106"/>
      <c r="F1" s="106"/>
      <c r="G1" s="106"/>
    </row>
    <row r="2" spans="1:7" ht="30" x14ac:dyDescent="0.25">
      <c r="A2" s="95" t="s">
        <v>1</v>
      </c>
      <c r="B2" s="98">
        <v>0</v>
      </c>
      <c r="C2" s="98">
        <v>0.33</v>
      </c>
      <c r="D2" s="98">
        <v>0.66</v>
      </c>
      <c r="E2" s="98">
        <v>1</v>
      </c>
      <c r="F2" s="96" t="s">
        <v>2</v>
      </c>
      <c r="G2" s="96" t="s">
        <v>3</v>
      </c>
    </row>
    <row r="3" spans="1:7" ht="30" x14ac:dyDescent="0.25">
      <c r="A3" s="95" t="s">
        <v>4</v>
      </c>
      <c r="B3" s="93">
        <v>61</v>
      </c>
      <c r="C3" s="93"/>
      <c r="D3" s="93"/>
      <c r="E3" s="93"/>
      <c r="F3" s="93">
        <v>61</v>
      </c>
      <c r="G3" s="94">
        <v>0</v>
      </c>
    </row>
    <row r="4" spans="1:7" ht="60" x14ac:dyDescent="0.25">
      <c r="A4" s="95" t="s">
        <v>5</v>
      </c>
      <c r="B4" s="93">
        <v>27</v>
      </c>
      <c r="C4" s="93"/>
      <c r="D4" s="93"/>
      <c r="E4" s="93"/>
      <c r="F4" s="93">
        <v>27</v>
      </c>
      <c r="G4" s="94">
        <v>0</v>
      </c>
    </row>
    <row r="5" spans="1:7" x14ac:dyDescent="0.25">
      <c r="A5" s="95" t="s">
        <v>6</v>
      </c>
      <c r="B5" s="93">
        <v>4</v>
      </c>
      <c r="C5" s="93"/>
      <c r="D5" s="93"/>
      <c r="E5" s="93">
        <v>3</v>
      </c>
      <c r="F5" s="93">
        <v>7</v>
      </c>
      <c r="G5" s="94">
        <v>0.42857142857142855</v>
      </c>
    </row>
    <row r="6" spans="1:7" ht="30" x14ac:dyDescent="0.25">
      <c r="A6" s="95" t="s">
        <v>7</v>
      </c>
      <c r="B6" s="93">
        <v>201</v>
      </c>
      <c r="C6" s="93">
        <v>9</v>
      </c>
      <c r="D6" s="93"/>
      <c r="E6" s="93"/>
      <c r="F6" s="93">
        <v>210</v>
      </c>
      <c r="G6" s="94">
        <v>1.4142857142857145E-2</v>
      </c>
    </row>
    <row r="7" spans="1:7" x14ac:dyDescent="0.25">
      <c r="A7" s="95" t="s">
        <v>8</v>
      </c>
      <c r="B7" s="93">
        <v>19</v>
      </c>
      <c r="C7" s="93"/>
      <c r="D7" s="93"/>
      <c r="E7" s="93"/>
      <c r="F7" s="93">
        <v>19</v>
      </c>
      <c r="G7" s="94">
        <v>0</v>
      </c>
    </row>
    <row r="8" spans="1:7" x14ac:dyDescent="0.25">
      <c r="A8" s="95" t="s">
        <v>9</v>
      </c>
      <c r="B8" s="93">
        <v>5</v>
      </c>
      <c r="C8" s="93"/>
      <c r="D8" s="93"/>
      <c r="E8" s="93"/>
      <c r="F8" s="93">
        <v>5</v>
      </c>
      <c r="G8" s="94">
        <v>0</v>
      </c>
    </row>
    <row r="9" spans="1:7" x14ac:dyDescent="0.25">
      <c r="A9" s="95" t="s">
        <v>10</v>
      </c>
      <c r="B9" s="93">
        <v>21</v>
      </c>
      <c r="C9" s="93"/>
      <c r="D9" s="93"/>
      <c r="E9" s="93"/>
      <c r="F9" s="93">
        <v>21</v>
      </c>
      <c r="G9" s="94">
        <v>0</v>
      </c>
    </row>
    <row r="10" spans="1:7" x14ac:dyDescent="0.25">
      <c r="A10" s="95" t="s">
        <v>11</v>
      </c>
      <c r="B10" s="93">
        <v>21</v>
      </c>
      <c r="C10" s="93"/>
      <c r="D10" s="93"/>
      <c r="E10" s="93">
        <v>2</v>
      </c>
      <c r="F10" s="93">
        <v>23</v>
      </c>
      <c r="G10" s="94">
        <v>8.6956521739130432E-2</v>
      </c>
    </row>
    <row r="11" spans="1:7" x14ac:dyDescent="0.25">
      <c r="A11" s="95" t="s">
        <v>12</v>
      </c>
      <c r="B11" s="93">
        <v>10</v>
      </c>
      <c r="C11" s="93"/>
      <c r="D11" s="93"/>
      <c r="E11" s="93"/>
      <c r="F11" s="93">
        <v>10</v>
      </c>
      <c r="G11" s="94">
        <v>0</v>
      </c>
    </row>
    <row r="12" spans="1:7" ht="30" x14ac:dyDescent="0.25">
      <c r="A12" s="95" t="s">
        <v>13</v>
      </c>
      <c r="B12" s="93">
        <v>12</v>
      </c>
      <c r="C12" s="93"/>
      <c r="D12" s="93"/>
      <c r="E12" s="93"/>
      <c r="F12" s="93">
        <v>12</v>
      </c>
      <c r="G12" s="94">
        <v>0</v>
      </c>
    </row>
    <row r="13" spans="1:7" x14ac:dyDescent="0.25">
      <c r="A13" s="95" t="s">
        <v>14</v>
      </c>
      <c r="B13" s="93">
        <v>8</v>
      </c>
      <c r="C13" s="93"/>
      <c r="D13" s="93"/>
      <c r="E13" s="93"/>
      <c r="F13" s="93">
        <v>8</v>
      </c>
      <c r="G13" s="94">
        <v>0</v>
      </c>
    </row>
    <row r="14" spans="1:7" ht="30" x14ac:dyDescent="0.25">
      <c r="A14" s="95" t="s">
        <v>15</v>
      </c>
      <c r="B14" s="93">
        <v>33</v>
      </c>
      <c r="C14" s="93"/>
      <c r="D14" s="93"/>
      <c r="E14" s="93"/>
      <c r="F14" s="93">
        <v>33</v>
      </c>
      <c r="G14" s="94">
        <v>0</v>
      </c>
    </row>
    <row r="15" spans="1:7" x14ac:dyDescent="0.25">
      <c r="A15" s="95" t="s">
        <v>16</v>
      </c>
      <c r="B15" s="93">
        <v>32</v>
      </c>
      <c r="C15" s="93"/>
      <c r="D15" s="93"/>
      <c r="E15" s="93"/>
      <c r="F15" s="93">
        <v>32</v>
      </c>
      <c r="G15" s="94">
        <v>0</v>
      </c>
    </row>
    <row r="16" spans="1:7" ht="30" x14ac:dyDescent="0.25">
      <c r="A16" s="95" t="s">
        <v>17</v>
      </c>
      <c r="B16" s="93">
        <v>43</v>
      </c>
      <c r="C16" s="93"/>
      <c r="D16" s="93"/>
      <c r="E16" s="93">
        <v>1</v>
      </c>
      <c r="F16" s="93">
        <v>44</v>
      </c>
      <c r="G16" s="94">
        <v>2.2727272727272728E-2</v>
      </c>
    </row>
    <row r="17" spans="1:7" x14ac:dyDescent="0.25">
      <c r="A17" s="95" t="s">
        <v>18</v>
      </c>
      <c r="B17" s="93">
        <v>39</v>
      </c>
      <c r="C17" s="93"/>
      <c r="D17" s="93"/>
      <c r="E17" s="93"/>
      <c r="F17" s="93">
        <v>39</v>
      </c>
      <c r="G17" s="94">
        <v>0</v>
      </c>
    </row>
    <row r="18" spans="1:7" x14ac:dyDescent="0.25">
      <c r="A18" s="95" t="s">
        <v>19</v>
      </c>
      <c r="B18" s="93">
        <v>25</v>
      </c>
      <c r="C18" s="93">
        <v>1</v>
      </c>
      <c r="D18" s="93"/>
      <c r="E18" s="93"/>
      <c r="F18" s="93">
        <v>26</v>
      </c>
      <c r="G18" s="94">
        <v>1.2692307692307694E-2</v>
      </c>
    </row>
    <row r="19" spans="1:7" ht="30" x14ac:dyDescent="0.25">
      <c r="A19" s="95" t="s">
        <v>20</v>
      </c>
      <c r="B19" s="93">
        <v>77</v>
      </c>
      <c r="C19" s="93">
        <v>8</v>
      </c>
      <c r="D19" s="93"/>
      <c r="E19" s="93"/>
      <c r="F19" s="93">
        <v>85</v>
      </c>
      <c r="G19" s="94">
        <v>3.1058823529411767E-2</v>
      </c>
    </row>
    <row r="20" spans="1:7" x14ac:dyDescent="0.25">
      <c r="A20" s="95" t="s">
        <v>21</v>
      </c>
      <c r="B20" s="93">
        <v>13</v>
      </c>
      <c r="C20" s="93"/>
      <c r="D20" s="93"/>
      <c r="E20" s="93"/>
      <c r="F20" s="93">
        <v>13</v>
      </c>
      <c r="G20" s="94">
        <v>0</v>
      </c>
    </row>
    <row r="21" spans="1:7" x14ac:dyDescent="0.25">
      <c r="A21" s="95" t="s">
        <v>22</v>
      </c>
      <c r="B21" s="93">
        <v>32</v>
      </c>
      <c r="C21" s="93"/>
      <c r="D21" s="93"/>
      <c r="E21" s="93"/>
      <c r="F21" s="93">
        <v>32</v>
      </c>
      <c r="G21" s="94">
        <v>0</v>
      </c>
    </row>
    <row r="22" spans="1:7" x14ac:dyDescent="0.25">
      <c r="A22" s="95" t="s">
        <v>23</v>
      </c>
      <c r="B22" s="93">
        <v>19</v>
      </c>
      <c r="C22" s="93"/>
      <c r="D22" s="93"/>
      <c r="E22" s="93"/>
      <c r="F22" s="93">
        <v>19</v>
      </c>
      <c r="G22" s="94">
        <v>0</v>
      </c>
    </row>
    <row r="23" spans="1:7" ht="30" x14ac:dyDescent="0.25">
      <c r="A23" s="95" t="s">
        <v>24</v>
      </c>
      <c r="B23" s="93">
        <v>34</v>
      </c>
      <c r="C23" s="93"/>
      <c r="D23" s="93"/>
      <c r="E23" s="93"/>
      <c r="F23" s="93">
        <v>34</v>
      </c>
      <c r="G23" s="94">
        <v>0</v>
      </c>
    </row>
    <row r="24" spans="1:7" ht="30" x14ac:dyDescent="0.25">
      <c r="A24" s="95" t="s">
        <v>25</v>
      </c>
      <c r="B24" s="93">
        <v>22</v>
      </c>
      <c r="C24" s="93"/>
      <c r="D24" s="93"/>
      <c r="E24" s="93"/>
      <c r="F24" s="93">
        <v>22</v>
      </c>
      <c r="G24" s="94">
        <v>0</v>
      </c>
    </row>
    <row r="25" spans="1:7" x14ac:dyDescent="0.25">
      <c r="A25" s="95" t="s">
        <v>26</v>
      </c>
      <c r="B25" s="93">
        <v>55</v>
      </c>
      <c r="C25" s="93"/>
      <c r="D25" s="93"/>
      <c r="E25" s="93">
        <v>5</v>
      </c>
      <c r="F25" s="93">
        <v>60</v>
      </c>
      <c r="G25" s="94">
        <v>8.3333333333333329E-2</v>
      </c>
    </row>
    <row r="26" spans="1:7" ht="30" x14ac:dyDescent="0.25">
      <c r="A26" s="95" t="s">
        <v>27</v>
      </c>
      <c r="B26" s="93">
        <v>163</v>
      </c>
      <c r="C26" s="93"/>
      <c r="D26" s="93"/>
      <c r="E26" s="93">
        <v>2</v>
      </c>
      <c r="F26" s="93">
        <v>165</v>
      </c>
      <c r="G26" s="94">
        <v>1.2121212121212121E-2</v>
      </c>
    </row>
    <row r="27" spans="1:7" x14ac:dyDescent="0.25">
      <c r="A27" s="95" t="s">
        <v>28</v>
      </c>
      <c r="B27" s="96">
        <v>976</v>
      </c>
      <c r="C27" s="96">
        <v>18</v>
      </c>
      <c r="D27" s="96"/>
      <c r="E27" s="96">
        <v>13</v>
      </c>
      <c r="F27" s="96">
        <v>1007</v>
      </c>
      <c r="G27" s="97">
        <v>1.8808341608738829E-2</v>
      </c>
    </row>
  </sheetData>
  <mergeCells count="1">
    <mergeCell ref="A1:G1"/>
  </mergeCells>
  <pageMargins left="0.7" right="0.7" top="0.75" bottom="0.75" header="0.3" footer="0.3"/>
  <pageSetup orientation="portrait" horizontalDpi="4294967295" verticalDpi="4294967295"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E29"/>
  <sheetViews>
    <sheetView topLeftCell="A4" workbookViewId="0">
      <selection activeCell="G18" sqref="G18"/>
    </sheetView>
  </sheetViews>
  <sheetFormatPr baseColWidth="10" defaultColWidth="11.42578125" defaultRowHeight="15" x14ac:dyDescent="0.25"/>
  <cols>
    <col min="1" max="1" width="97.140625" bestFit="1" customWidth="1"/>
    <col min="2" max="2" width="22.42578125" bestFit="1" customWidth="1"/>
    <col min="3" max="3" width="4.5703125" bestFit="1" customWidth="1"/>
    <col min="4" max="4" width="5.5703125" bestFit="1" customWidth="1"/>
    <col min="5" max="5" width="12.5703125" bestFit="1" customWidth="1"/>
  </cols>
  <sheetData>
    <row r="3" spans="1:5" x14ac:dyDescent="0.25">
      <c r="A3" s="89" t="s">
        <v>3264</v>
      </c>
      <c r="B3" s="89" t="s">
        <v>3265</v>
      </c>
    </row>
    <row r="4" spans="1:5" x14ac:dyDescent="0.25">
      <c r="A4" s="89" t="s">
        <v>3266</v>
      </c>
      <c r="B4" s="92">
        <v>0</v>
      </c>
      <c r="C4" s="92">
        <v>0.33</v>
      </c>
      <c r="D4" s="92">
        <v>1</v>
      </c>
      <c r="E4" s="92" t="s">
        <v>28</v>
      </c>
    </row>
    <row r="5" spans="1:5" x14ac:dyDescent="0.25">
      <c r="A5" s="90" t="s">
        <v>4</v>
      </c>
      <c r="B5" s="91">
        <v>61</v>
      </c>
      <c r="C5" s="91"/>
      <c r="D5" s="91"/>
      <c r="E5" s="91">
        <v>61</v>
      </c>
    </row>
    <row r="6" spans="1:5" x14ac:dyDescent="0.25">
      <c r="A6" s="90" t="s">
        <v>5</v>
      </c>
      <c r="B6" s="91">
        <v>27</v>
      </c>
      <c r="C6" s="91"/>
      <c r="D6" s="91"/>
      <c r="E6" s="91">
        <v>27</v>
      </c>
    </row>
    <row r="7" spans="1:5" x14ac:dyDescent="0.25">
      <c r="A7" s="90" t="s">
        <v>6</v>
      </c>
      <c r="B7" s="91">
        <v>4</v>
      </c>
      <c r="C7" s="91"/>
      <c r="D7" s="91">
        <v>3</v>
      </c>
      <c r="E7" s="91">
        <v>7</v>
      </c>
    </row>
    <row r="8" spans="1:5" x14ac:dyDescent="0.25">
      <c r="A8" s="90" t="s">
        <v>7</v>
      </c>
      <c r="B8" s="91">
        <v>201</v>
      </c>
      <c r="C8" s="91">
        <v>9</v>
      </c>
      <c r="D8" s="91"/>
      <c r="E8" s="91">
        <v>210</v>
      </c>
    </row>
    <row r="9" spans="1:5" x14ac:dyDescent="0.25">
      <c r="A9" s="90" t="s">
        <v>8</v>
      </c>
      <c r="B9" s="91">
        <v>19</v>
      </c>
      <c r="C9" s="91"/>
      <c r="D9" s="91"/>
      <c r="E9" s="91">
        <v>19</v>
      </c>
    </row>
    <row r="10" spans="1:5" x14ac:dyDescent="0.25">
      <c r="A10" s="90" t="s">
        <v>9</v>
      </c>
      <c r="B10" s="91">
        <v>5</v>
      </c>
      <c r="C10" s="91"/>
      <c r="D10" s="91"/>
      <c r="E10" s="91">
        <v>5</v>
      </c>
    </row>
    <row r="11" spans="1:5" x14ac:dyDescent="0.25">
      <c r="A11" s="90" t="s">
        <v>10</v>
      </c>
      <c r="B11" s="91">
        <v>21</v>
      </c>
      <c r="C11" s="91"/>
      <c r="D11" s="91"/>
      <c r="E11" s="91">
        <v>21</v>
      </c>
    </row>
    <row r="12" spans="1:5" x14ac:dyDescent="0.25">
      <c r="A12" s="90" t="s">
        <v>11</v>
      </c>
      <c r="B12" s="91">
        <v>21</v>
      </c>
      <c r="C12" s="91"/>
      <c r="D12" s="91">
        <v>2</v>
      </c>
      <c r="E12" s="91">
        <v>23</v>
      </c>
    </row>
    <row r="13" spans="1:5" x14ac:dyDescent="0.25">
      <c r="A13" s="90" t="s">
        <v>12</v>
      </c>
      <c r="B13" s="91">
        <v>10</v>
      </c>
      <c r="C13" s="91"/>
      <c r="D13" s="91"/>
      <c r="E13" s="91">
        <v>10</v>
      </c>
    </row>
    <row r="14" spans="1:5" x14ac:dyDescent="0.25">
      <c r="A14" s="90" t="s">
        <v>13</v>
      </c>
      <c r="B14" s="91">
        <v>12</v>
      </c>
      <c r="C14" s="91"/>
      <c r="D14" s="91"/>
      <c r="E14" s="91">
        <v>12</v>
      </c>
    </row>
    <row r="15" spans="1:5" x14ac:dyDescent="0.25">
      <c r="A15" s="90" t="s">
        <v>14</v>
      </c>
      <c r="B15" s="91">
        <v>8</v>
      </c>
      <c r="C15" s="91"/>
      <c r="D15" s="91"/>
      <c r="E15" s="91">
        <v>8</v>
      </c>
    </row>
    <row r="16" spans="1:5" x14ac:dyDescent="0.25">
      <c r="A16" s="90" t="s">
        <v>15</v>
      </c>
      <c r="B16" s="91">
        <v>33</v>
      </c>
      <c r="C16" s="91"/>
      <c r="D16" s="91"/>
      <c r="E16" s="91">
        <v>33</v>
      </c>
    </row>
    <row r="17" spans="1:5" x14ac:dyDescent="0.25">
      <c r="A17" s="90" t="s">
        <v>16</v>
      </c>
      <c r="B17" s="91">
        <v>32</v>
      </c>
      <c r="C17" s="91"/>
      <c r="D17" s="91"/>
      <c r="E17" s="91">
        <v>32</v>
      </c>
    </row>
    <row r="18" spans="1:5" x14ac:dyDescent="0.25">
      <c r="A18" s="90" t="s">
        <v>17</v>
      </c>
      <c r="B18" s="91">
        <v>43</v>
      </c>
      <c r="C18" s="91"/>
      <c r="D18" s="91">
        <v>1</v>
      </c>
      <c r="E18" s="91">
        <v>44</v>
      </c>
    </row>
    <row r="19" spans="1:5" x14ac:dyDescent="0.25">
      <c r="A19" s="90" t="s">
        <v>18</v>
      </c>
      <c r="B19" s="91">
        <v>39</v>
      </c>
      <c r="C19" s="91"/>
      <c r="D19" s="91"/>
      <c r="E19" s="91">
        <v>39</v>
      </c>
    </row>
    <row r="20" spans="1:5" x14ac:dyDescent="0.25">
      <c r="A20" s="90" t="s">
        <v>19</v>
      </c>
      <c r="B20" s="91">
        <v>25</v>
      </c>
      <c r="C20" s="91">
        <v>1</v>
      </c>
      <c r="D20" s="91"/>
      <c r="E20" s="91">
        <v>26</v>
      </c>
    </row>
    <row r="21" spans="1:5" x14ac:dyDescent="0.25">
      <c r="A21" s="90" t="s">
        <v>20</v>
      </c>
      <c r="B21" s="91">
        <v>77</v>
      </c>
      <c r="C21" s="91">
        <v>8</v>
      </c>
      <c r="D21" s="91"/>
      <c r="E21" s="91">
        <v>85</v>
      </c>
    </row>
    <row r="22" spans="1:5" x14ac:dyDescent="0.25">
      <c r="A22" s="90" t="s">
        <v>21</v>
      </c>
      <c r="B22" s="91">
        <v>13</v>
      </c>
      <c r="C22" s="91"/>
      <c r="D22" s="91"/>
      <c r="E22" s="91">
        <v>13</v>
      </c>
    </row>
    <row r="23" spans="1:5" x14ac:dyDescent="0.25">
      <c r="A23" s="90" t="s">
        <v>22</v>
      </c>
      <c r="B23" s="91">
        <v>32</v>
      </c>
      <c r="C23" s="91"/>
      <c r="D23" s="91"/>
      <c r="E23" s="91">
        <v>32</v>
      </c>
    </row>
    <row r="24" spans="1:5" x14ac:dyDescent="0.25">
      <c r="A24" s="90" t="s">
        <v>23</v>
      </c>
      <c r="B24" s="91">
        <v>19</v>
      </c>
      <c r="C24" s="91"/>
      <c r="D24" s="91"/>
      <c r="E24" s="91">
        <v>19</v>
      </c>
    </row>
    <row r="25" spans="1:5" x14ac:dyDescent="0.25">
      <c r="A25" s="90" t="s">
        <v>24</v>
      </c>
      <c r="B25" s="91">
        <v>34</v>
      </c>
      <c r="C25" s="91"/>
      <c r="D25" s="91"/>
      <c r="E25" s="91">
        <v>34</v>
      </c>
    </row>
    <row r="26" spans="1:5" x14ac:dyDescent="0.25">
      <c r="A26" s="90" t="s">
        <v>25</v>
      </c>
      <c r="B26" s="91">
        <v>22</v>
      </c>
      <c r="C26" s="91"/>
      <c r="D26" s="91"/>
      <c r="E26" s="91">
        <v>22</v>
      </c>
    </row>
    <row r="27" spans="1:5" x14ac:dyDescent="0.25">
      <c r="A27" s="90" t="s">
        <v>26</v>
      </c>
      <c r="B27" s="91">
        <v>55</v>
      </c>
      <c r="C27" s="91"/>
      <c r="D27" s="91">
        <v>5</v>
      </c>
      <c r="E27" s="91">
        <v>60</v>
      </c>
    </row>
    <row r="28" spans="1:5" x14ac:dyDescent="0.25">
      <c r="A28" s="90" t="s">
        <v>27</v>
      </c>
      <c r="B28" s="91">
        <v>163</v>
      </c>
      <c r="C28" s="91"/>
      <c r="D28" s="91">
        <v>2</v>
      </c>
      <c r="E28" s="91">
        <v>165</v>
      </c>
    </row>
    <row r="29" spans="1:5" x14ac:dyDescent="0.25">
      <c r="A29" s="90" t="s">
        <v>28</v>
      </c>
      <c r="B29" s="91">
        <v>976</v>
      </c>
      <c r="C29" s="91">
        <v>18</v>
      </c>
      <c r="D29" s="91">
        <v>13</v>
      </c>
      <c r="E29" s="91">
        <v>1007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PAA_Ene2017</vt:lpstr>
      <vt:lpstr>Consolidad</vt:lpstr>
      <vt:lpstr>Hoja4</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SANTIAGO AGUDELO AGUDELO</dc:creator>
  <cp:keywords/>
  <dc:description/>
  <cp:lastModifiedBy>MARIA VICTORIA HOYOS VELASQUEZ</cp:lastModifiedBy>
  <cp:revision/>
  <dcterms:created xsi:type="dcterms:W3CDTF">2017-02-09T21:05:54Z</dcterms:created>
  <dcterms:modified xsi:type="dcterms:W3CDTF">2017-02-27T15:25:28Z</dcterms:modified>
  <cp:category/>
  <cp:contentStatus/>
</cp:coreProperties>
</file>